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C:\Users\ozawa\Desktop\全国警備業協会\受講申込書\"/>
    </mc:Choice>
  </mc:AlternateContent>
  <xr:revisionPtr revIDLastSave="0" documentId="13_ncr:1_{4850D91B-6001-4241-8CEF-7A66AF66D51B}" xr6:coauthVersionLast="36" xr6:coauthVersionMax="36" xr10:uidLastSave="{00000000-0000-0000-0000-000000000000}"/>
  <workbookProtection workbookAlgorithmName="SHA-512" workbookHashValue="9PJRCkCuW6otOXNxvD270Ul0+Mbo0r5tyMsXzA4r3xNl9HWbZXRD3WE6wx9iQupyWFhoOA8Hyt2UwDfyJKLpNw==" workbookSaltValue="Jhz1m7T7EtscnVvn7UYPeg==" workbookSpinCount="100000" lockStructure="1"/>
  <bookViews>
    <workbookView xWindow="-110" yWindow="-110" windowWidth="19420" windowHeight="10420" xr2:uid="{6E7BEF33-DFD5-426C-92D7-5EB39BD78E61}"/>
  </bookViews>
  <sheets>
    <sheet name="受講申込書" sheetId="1" r:id="rId1"/>
    <sheet name="県協会情報" sheetId="3" state="hidden" r:id="rId2"/>
    <sheet name="改訂履歴" sheetId="2" state="hidden" r:id="rId3"/>
  </sheets>
  <definedNames>
    <definedName name="_xlnm._FilterDatabase" localSheetId="1" hidden="1">県協会情報!$B$3:$F$52</definedName>
    <definedName name="_xlnm.Print_Area" localSheetId="0">受講申込書!$A$1:$N$147</definedName>
    <definedName name="_xlnm.Print_Titles" localSheetId="0">受講申込書!$46:$46</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4" i="1" l="1"/>
  <c r="U24" i="1" s="1"/>
  <c r="T49" i="1" l="1"/>
  <c r="U49" i="1" s="1"/>
  <c r="T48" i="1"/>
  <c r="U48" i="1" s="1"/>
  <c r="O49" i="1" l="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48" i="1"/>
  <c r="M13" i="1" l="1"/>
  <c r="E47" i="1"/>
  <c r="I47" i="1"/>
  <c r="H47" i="1"/>
  <c r="G47" i="1"/>
  <c r="F47" i="1"/>
  <c r="B2" i="1" l="1"/>
  <c r="T50" i="1" l="1"/>
  <c r="U50" i="1" s="1"/>
  <c r="Q13" i="1" l="1"/>
  <c r="Q23" i="1" l="1"/>
  <c r="G24" i="1" s="1"/>
  <c r="U23" i="1" l="1"/>
  <c r="Q17" i="1"/>
  <c r="P17" i="1"/>
  <c r="L17" i="1"/>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4" i="3"/>
  <c r="P12" i="1" l="1"/>
  <c r="Q12" i="1" l="1"/>
  <c r="R13" i="1" s="1"/>
  <c r="J24" i="1" l="1"/>
  <c r="T13" i="1"/>
  <c r="U13" i="1" s="1"/>
  <c r="E52" i="3" l="1"/>
  <c r="E51" i="3"/>
  <c r="D47" i="1" l="1"/>
  <c r="T21" i="1" l="1"/>
  <c r="U21" i="1" s="1"/>
  <c r="U40" i="1" l="1"/>
  <c r="U36" i="1"/>
  <c r="U32" i="1"/>
  <c r="T22" i="1"/>
  <c r="U22" i="1" s="1"/>
  <c r="U20" i="1"/>
  <c r="T20" i="1"/>
  <c r="U19" i="1"/>
  <c r="T19" i="1"/>
  <c r="U18" i="1"/>
  <c r="T18" i="1"/>
  <c r="U17" i="1"/>
  <c r="T17" i="1"/>
  <c r="U16" i="1"/>
  <c r="T16" i="1"/>
  <c r="U15" i="1"/>
  <c r="T15" i="1"/>
  <c r="U14" i="1"/>
  <c r="T14" i="1"/>
  <c r="T12" i="1"/>
  <c r="U12" i="1" s="1"/>
  <c r="B1" i="1" l="1"/>
  <c r="T23" i="1"/>
  <c r="L24" i="1"/>
</calcChain>
</file>

<file path=xl/sharedStrings.xml><?xml version="1.0" encoding="utf-8"?>
<sst xmlns="http://schemas.openxmlformats.org/spreadsheetml/2006/main" count="263" uniqueCount="201">
  <si>
    <t>この度は、全警協ｅラーニングにお申込みいただきありがとうござます。</t>
    <rPh sb="2" eb="3">
      <t>タビ</t>
    </rPh>
    <rPh sb="5" eb="8">
      <t>ゼンケイキョウ</t>
    </rPh>
    <rPh sb="16" eb="18">
      <t>モウシコ</t>
    </rPh>
    <phoneticPr fontId="6"/>
  </si>
  <si>
    <t>は入力必須項目</t>
    <phoneticPr fontId="3"/>
  </si>
  <si>
    <t>は入力内容によって自動で変わります。</t>
    <rPh sb="3" eb="5">
      <t>ナイヨウ</t>
    </rPh>
    <rPh sb="9" eb="11">
      <t>ジドウ</t>
    </rPh>
    <rPh sb="12" eb="13">
      <t>カ</t>
    </rPh>
    <phoneticPr fontId="3"/>
  </si>
  <si>
    <t>エラーフラグ</t>
    <phoneticPr fontId="6"/>
  </si>
  <si>
    <t>エラーメッセージ</t>
    <phoneticPr fontId="6"/>
  </si>
  <si>
    <t>申込年月日</t>
    <phoneticPr fontId="6"/>
  </si>
  <si>
    <t>年</t>
    <rPh sb="0" eb="1">
      <t>ネン</t>
    </rPh>
    <phoneticPr fontId="3"/>
  </si>
  <si>
    <t>月</t>
    <rPh sb="0" eb="1">
      <t>ツキ</t>
    </rPh>
    <phoneticPr fontId="3"/>
  </si>
  <si>
    <t>日</t>
    <rPh sb="0" eb="1">
      <t>ヒ</t>
    </rPh>
    <phoneticPr fontId="3"/>
  </si>
  <si>
    <t>会社名</t>
    <rPh sb="0" eb="3">
      <t>カイシャメイ</t>
    </rPh>
    <phoneticPr fontId="6"/>
  </si>
  <si>
    <t>本社住所</t>
    <rPh sb="0" eb="2">
      <t>ホンシャ</t>
    </rPh>
    <rPh sb="2" eb="4">
      <t>ジュウショ</t>
    </rPh>
    <phoneticPr fontId="6"/>
  </si>
  <si>
    <t>本社電話番号</t>
    <rPh sb="0" eb="2">
      <t>ホンシャ</t>
    </rPh>
    <rPh sb="2" eb="6">
      <t>デンワバンゴウ</t>
    </rPh>
    <phoneticPr fontId="6"/>
  </si>
  <si>
    <t>所属営業所の所在都道府県</t>
    <rPh sb="0" eb="2">
      <t>ショゾク</t>
    </rPh>
    <rPh sb="2" eb="5">
      <t>エイギョウショ</t>
    </rPh>
    <rPh sb="6" eb="8">
      <t>ショザイ</t>
    </rPh>
    <rPh sb="8" eb="12">
      <t>トドウフケン</t>
    </rPh>
    <phoneticPr fontId="6"/>
  </si>
  <si>
    <t>A</t>
    <phoneticPr fontId="3"/>
  </si>
  <si>
    <t>所属営業所名</t>
    <rPh sb="0" eb="2">
      <t>ショゾク</t>
    </rPh>
    <rPh sb="2" eb="6">
      <t>エイギョウショメイ</t>
    </rPh>
    <phoneticPr fontId="6"/>
  </si>
  <si>
    <t>B</t>
    <phoneticPr fontId="3"/>
  </si>
  <si>
    <t>所属営業所住所</t>
    <rPh sb="0" eb="2">
      <t>ショゾク</t>
    </rPh>
    <rPh sb="2" eb="5">
      <t>エイギョウショ</t>
    </rPh>
    <rPh sb="5" eb="7">
      <t>ジュウショ</t>
    </rPh>
    <phoneticPr fontId="6"/>
  </si>
  <si>
    <t>所属営業所電話番号</t>
    <rPh sb="0" eb="2">
      <t>ショゾク</t>
    </rPh>
    <rPh sb="2" eb="5">
      <t>エイギョウショ</t>
    </rPh>
    <rPh sb="5" eb="7">
      <t>デンワ</t>
    </rPh>
    <rPh sb="7" eb="9">
      <t>バンゴウ</t>
    </rPh>
    <phoneticPr fontId="6"/>
  </si>
  <si>
    <t>フリガナ</t>
    <phoneticPr fontId="6"/>
  </si>
  <si>
    <t>指導教育責任者メールアドレス</t>
    <phoneticPr fontId="6"/>
  </si>
  <si>
    <t>円×</t>
    <rPh sb="0" eb="1">
      <t>エン</t>
    </rPh>
    <phoneticPr fontId="3"/>
  </si>
  <si>
    <t>名＝</t>
    <rPh sb="0" eb="1">
      <t>ナ</t>
    </rPh>
    <phoneticPr fontId="3"/>
  </si>
  <si>
    <t>円（税込金額）</t>
    <rPh sb="0" eb="1">
      <t>エン</t>
    </rPh>
    <rPh sb="2" eb="4">
      <t>ゼイコ</t>
    </rPh>
    <rPh sb="4" eb="6">
      <t>キンガク</t>
    </rPh>
    <phoneticPr fontId="3"/>
  </si>
  <si>
    <t>【留意事項】</t>
    <rPh sb="1" eb="3">
      <t>リュウイ</t>
    </rPh>
    <rPh sb="3" eb="5">
      <t>ジコウ</t>
    </rPh>
    <phoneticPr fontId="6"/>
  </si>
  <si>
    <t>１．指導教育責任者宛にお知らせしたユーザーID・パスワードは指導教育責任者から受講者に伝えてください。</t>
    <rPh sb="2" eb="4">
      <t>シドウ</t>
    </rPh>
    <rPh sb="4" eb="6">
      <t>キョウイク</t>
    </rPh>
    <rPh sb="6" eb="9">
      <t>セキニンシャ</t>
    </rPh>
    <rPh sb="9" eb="10">
      <t>アテ</t>
    </rPh>
    <rPh sb="12" eb="13">
      <t>シ</t>
    </rPh>
    <rPh sb="30" eb="32">
      <t>シドウ</t>
    </rPh>
    <rPh sb="32" eb="34">
      <t>キョウイク</t>
    </rPh>
    <rPh sb="34" eb="37">
      <t>セキニンシャ</t>
    </rPh>
    <rPh sb="39" eb="42">
      <t>ジュコウシャ</t>
    </rPh>
    <rPh sb="43" eb="44">
      <t>ツタ</t>
    </rPh>
    <phoneticPr fontId="6"/>
  </si>
  <si>
    <t>４．データ通信にかかる費用は、利用者負担となりますので、Wi-Fi環境を整備するなど、データ通信料金が加算されないようにご注意ください。</t>
    <rPh sb="5" eb="7">
      <t>ツウシン</t>
    </rPh>
    <rPh sb="11" eb="13">
      <t>ヒヨウ</t>
    </rPh>
    <rPh sb="15" eb="18">
      <t>リヨウシャ</t>
    </rPh>
    <rPh sb="18" eb="20">
      <t>フタン</t>
    </rPh>
    <rPh sb="33" eb="35">
      <t>カンキョウ</t>
    </rPh>
    <rPh sb="36" eb="38">
      <t>セイビ</t>
    </rPh>
    <rPh sb="46" eb="48">
      <t>ツウシン</t>
    </rPh>
    <rPh sb="48" eb="50">
      <t>リョウキン</t>
    </rPh>
    <rPh sb="51" eb="53">
      <t>カサン</t>
    </rPh>
    <rPh sb="61" eb="63">
      <t>チュウイ</t>
    </rPh>
    <phoneticPr fontId="6"/>
  </si>
  <si>
    <t>５．指導教育責任者は、受講時間帯を指定するなど、労務管理を適正に行った上でご利用ください。</t>
    <rPh sb="11" eb="16">
      <t>ジュコウジカンタイ</t>
    </rPh>
    <rPh sb="17" eb="19">
      <t>シテイ</t>
    </rPh>
    <rPh sb="24" eb="28">
      <t>ロウムカンリ</t>
    </rPh>
    <rPh sb="29" eb="31">
      <t>テキセイ</t>
    </rPh>
    <rPh sb="32" eb="33">
      <t>オコナ</t>
    </rPh>
    <rPh sb="35" eb="36">
      <t>ウエ</t>
    </rPh>
    <rPh sb="38" eb="40">
      <t>リヨウ</t>
    </rPh>
    <phoneticPr fontId="6"/>
  </si>
  <si>
    <t>６．指導教育責任者は、教育実施簿を作成する際、管理者画面から受講者の受講進捗状況を確認し、受講が完了していることを確認してください。</t>
    <rPh sb="11" eb="13">
      <t>キョウイク</t>
    </rPh>
    <rPh sb="13" eb="16">
      <t>ジッシボ</t>
    </rPh>
    <rPh sb="17" eb="19">
      <t>サクセイ</t>
    </rPh>
    <rPh sb="21" eb="22">
      <t>サイ</t>
    </rPh>
    <rPh sb="23" eb="26">
      <t>カンリシャ</t>
    </rPh>
    <rPh sb="26" eb="28">
      <t>ガメン</t>
    </rPh>
    <rPh sb="30" eb="33">
      <t>ジュコウシャ</t>
    </rPh>
    <rPh sb="34" eb="38">
      <t>ジュコウシンチョク</t>
    </rPh>
    <rPh sb="38" eb="40">
      <t>ジョウキョウ</t>
    </rPh>
    <rPh sb="41" eb="43">
      <t>カクニン</t>
    </rPh>
    <rPh sb="45" eb="47">
      <t>ジュコウ</t>
    </rPh>
    <rPh sb="48" eb="50">
      <t>カンリョウ</t>
    </rPh>
    <rPh sb="57" eb="59">
      <t>カクニン</t>
    </rPh>
    <phoneticPr fontId="6"/>
  </si>
  <si>
    <t>【禁止事項】</t>
    <rPh sb="1" eb="3">
      <t>キンシ</t>
    </rPh>
    <rPh sb="3" eb="5">
      <t>ジコウ</t>
    </rPh>
    <phoneticPr fontId="6"/>
  </si>
  <si>
    <t>【個人情報の取扱い】</t>
    <rPh sb="1" eb="5">
      <t>コジンジョウホウ</t>
    </rPh>
    <rPh sb="6" eb="8">
      <t>トリアツカ</t>
    </rPh>
    <phoneticPr fontId="6"/>
  </si>
  <si>
    <t>１．取得した個人情報は、受講者特定及び円滑な受講のために利用します。</t>
    <rPh sb="2" eb="4">
      <t>シュトク</t>
    </rPh>
    <rPh sb="6" eb="10">
      <t>コジンジョウホウ</t>
    </rPh>
    <rPh sb="12" eb="15">
      <t>ジュコウシャ</t>
    </rPh>
    <rPh sb="15" eb="17">
      <t>トクテイ</t>
    </rPh>
    <rPh sb="17" eb="18">
      <t>オヨ</t>
    </rPh>
    <rPh sb="19" eb="21">
      <t>エンカツ</t>
    </rPh>
    <rPh sb="22" eb="24">
      <t>ジュコウ</t>
    </rPh>
    <rPh sb="28" eb="30">
      <t>リヨウ</t>
    </rPh>
    <phoneticPr fontId="6"/>
  </si>
  <si>
    <t>２．取得した個人情報は、本人を特定できないように加工したうえで統計情報として利用します。</t>
    <rPh sb="2" eb="4">
      <t>シュトク</t>
    </rPh>
    <rPh sb="6" eb="10">
      <t>コジンジョウホウ</t>
    </rPh>
    <rPh sb="12" eb="14">
      <t>ホンニン</t>
    </rPh>
    <rPh sb="15" eb="17">
      <t>トクテイ</t>
    </rPh>
    <rPh sb="24" eb="26">
      <t>カコウ</t>
    </rPh>
    <rPh sb="31" eb="35">
      <t>トウケイジョウホウ</t>
    </rPh>
    <rPh sb="38" eb="40">
      <t>リヨウ</t>
    </rPh>
    <phoneticPr fontId="6"/>
  </si>
  <si>
    <t>受講者リスト</t>
    <rPh sb="0" eb="3">
      <t>ジュコウシャ</t>
    </rPh>
    <phoneticPr fontId="6"/>
  </si>
  <si>
    <t>※先頭には自動的に指導教育責任者名が表示されます。</t>
    <rPh sb="1" eb="3">
      <t>セントウ</t>
    </rPh>
    <rPh sb="5" eb="8">
      <t>ジドウテキ</t>
    </rPh>
    <rPh sb="9" eb="11">
      <t>シドウ</t>
    </rPh>
    <rPh sb="11" eb="16">
      <t>キョウイクセキニンシャ</t>
    </rPh>
    <rPh sb="16" eb="17">
      <t>ナ</t>
    </rPh>
    <rPh sb="18" eb="20">
      <t>ヒョウジ</t>
    </rPh>
    <phoneticPr fontId="6"/>
  </si>
  <si>
    <t>※ユーザーID、パスワードは申込受付後に発行します。</t>
    <rPh sb="14" eb="16">
      <t>モウシコミ</t>
    </rPh>
    <rPh sb="16" eb="19">
      <t>ウケツケゴ</t>
    </rPh>
    <rPh sb="20" eb="22">
      <t>ハッコウ</t>
    </rPh>
    <phoneticPr fontId="6"/>
  </si>
  <si>
    <t>No</t>
    <phoneticPr fontId="6"/>
  </si>
  <si>
    <t>種別</t>
    <rPh sb="0" eb="2">
      <t>シュベツ</t>
    </rPh>
    <phoneticPr fontId="6"/>
  </si>
  <si>
    <t>氏名</t>
  </si>
  <si>
    <t>フリガナ</t>
    <phoneticPr fontId="6"/>
  </si>
  <si>
    <t>メインとする受講コース</t>
    <rPh sb="6" eb="8">
      <t>ジュコウ</t>
    </rPh>
    <phoneticPr fontId="6"/>
  </si>
  <si>
    <t>ユーザーID</t>
    <phoneticPr fontId="6"/>
  </si>
  <si>
    <t>パスワード</t>
    <phoneticPr fontId="6"/>
  </si>
  <si>
    <t>指導教育責任者</t>
    <phoneticPr fontId="6"/>
  </si>
  <si>
    <t>受講者</t>
    <rPh sb="0" eb="3">
      <t>ジュコウシャ</t>
    </rPh>
    <phoneticPr fontId="6"/>
  </si>
  <si>
    <t>指導教育責任者名</t>
    <rPh sb="7" eb="8">
      <t>ナ</t>
    </rPh>
    <phoneticPr fontId="6"/>
  </si>
  <si>
    <t>２．全警協コンテンツを視聴覚教材として利用することを禁止します。</t>
    <rPh sb="2" eb="3">
      <t>ゼン</t>
    </rPh>
    <rPh sb="3" eb="4">
      <t>ケイ</t>
    </rPh>
    <rPh sb="4" eb="5">
      <t>キョウ</t>
    </rPh>
    <rPh sb="11" eb="14">
      <t>シチョウカク</t>
    </rPh>
    <rPh sb="14" eb="16">
      <t>キョウザイ</t>
    </rPh>
    <rPh sb="19" eb="21">
      <t>リヨウ</t>
    </rPh>
    <rPh sb="26" eb="28">
      <t>キンシ</t>
    </rPh>
    <phoneticPr fontId="6"/>
  </si>
  <si>
    <t>３．非加盟警備業者が加盟警備業者として申込することを禁止します。</t>
    <rPh sb="2" eb="5">
      <t>ヒカメイ</t>
    </rPh>
    <rPh sb="5" eb="7">
      <t>ケイビ</t>
    </rPh>
    <rPh sb="7" eb="9">
      <t>ギョウシャ</t>
    </rPh>
    <rPh sb="10" eb="12">
      <t>カメイ</t>
    </rPh>
    <rPh sb="12" eb="14">
      <t>ケイビ</t>
    </rPh>
    <rPh sb="14" eb="16">
      <t>ギョウシャ</t>
    </rPh>
    <rPh sb="19" eb="21">
      <t>モウシコミ</t>
    </rPh>
    <rPh sb="26" eb="28">
      <t>キンシ</t>
    </rPh>
    <phoneticPr fontId="6"/>
  </si>
  <si>
    <t>４．その他全警協ｅラーニングの適正な運用に支障を及ぼす不正行為を禁止します。</t>
    <rPh sb="4" eb="5">
      <t>タ</t>
    </rPh>
    <rPh sb="5" eb="6">
      <t>ゼン</t>
    </rPh>
    <rPh sb="6" eb="7">
      <t>ケイ</t>
    </rPh>
    <rPh sb="7" eb="8">
      <t>キョウ</t>
    </rPh>
    <rPh sb="15" eb="17">
      <t>テキセイ</t>
    </rPh>
    <rPh sb="18" eb="20">
      <t>ウンヨウ</t>
    </rPh>
    <rPh sb="21" eb="23">
      <t>シショウ</t>
    </rPh>
    <rPh sb="24" eb="25">
      <t>オヨ</t>
    </rPh>
    <rPh sb="27" eb="29">
      <t>フセイ</t>
    </rPh>
    <rPh sb="29" eb="31">
      <t>コウイ</t>
    </rPh>
    <rPh sb="32" eb="34">
      <t>キンシ</t>
    </rPh>
    <phoneticPr fontId="6"/>
  </si>
  <si>
    <t>１．１つのユーザーIDを複数のユーザーで使い回すことを禁止します。</t>
    <rPh sb="12" eb="14">
      <t>フクスウ</t>
    </rPh>
    <rPh sb="20" eb="21">
      <t>ツカ</t>
    </rPh>
    <rPh sb="22" eb="23">
      <t>マワ</t>
    </rPh>
    <rPh sb="27" eb="29">
      <t>キンシ</t>
    </rPh>
    <phoneticPr fontId="6"/>
  </si>
  <si>
    <t>改訂履歴</t>
    <rPh sb="0" eb="4">
      <t>カイテイリレキ</t>
    </rPh>
    <phoneticPr fontId="3"/>
  </si>
  <si>
    <t>No</t>
    <phoneticPr fontId="3"/>
  </si>
  <si>
    <t>改訂日</t>
    <rPh sb="0" eb="3">
      <t>カイテイビ</t>
    </rPh>
    <phoneticPr fontId="3"/>
  </si>
  <si>
    <t>改訂内容</t>
    <rPh sb="0" eb="2">
      <t>カイテイ</t>
    </rPh>
    <rPh sb="2" eb="4">
      <t>ナイヨウ</t>
    </rPh>
    <phoneticPr fontId="3"/>
  </si>
  <si>
    <t>備考</t>
    <rPh sb="0" eb="2">
      <t>ビコウ</t>
    </rPh>
    <phoneticPr fontId="3"/>
  </si>
  <si>
    <t>指導教育責任者のIDは請求しないように人数を計算するように変更。</t>
    <rPh sb="0" eb="2">
      <t>シドウ</t>
    </rPh>
    <rPh sb="2" eb="4">
      <t>キョウイク</t>
    </rPh>
    <rPh sb="4" eb="7">
      <t>セキニンシャ</t>
    </rPh>
    <rPh sb="11" eb="13">
      <t>セイキュウ</t>
    </rPh>
    <rPh sb="19" eb="21">
      <t>ニンズウ</t>
    </rPh>
    <rPh sb="22" eb="24">
      <t>ケイサン</t>
    </rPh>
    <rPh sb="29" eb="31">
      <t>ヘンコウ</t>
    </rPh>
    <phoneticPr fontId="3"/>
  </si>
  <si>
    <t>都道府県名</t>
    <rPh sb="0" eb="4">
      <t>トドウフケン</t>
    </rPh>
    <rPh sb="4" eb="5">
      <t>ナ</t>
    </rPh>
    <phoneticPr fontId="3"/>
  </si>
  <si>
    <t>タイプ</t>
    <phoneticPr fontId="3"/>
  </si>
  <si>
    <t>県協会別事務委託分類</t>
    <rPh sb="0" eb="3">
      <t>ケンキョウカイ</t>
    </rPh>
    <rPh sb="3" eb="4">
      <t>ベツ</t>
    </rPh>
    <rPh sb="4" eb="8">
      <t>ジムイタク</t>
    </rPh>
    <rPh sb="8" eb="10">
      <t>ブンルイ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</si>
  <si>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</si>
  <si>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</si>
  <si>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</si>
  <si>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</si>
  <si>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</si>
  <si>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</si>
  <si>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</si>
  <si>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</si>
  <si>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</si>
  <si>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</si>
  <si>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</si>
  <si>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</si>
  <si>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</si>
  <si>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</si>
  <si>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</si>
  <si>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</si>
  <si>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</si>
  <si>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</si>
  <si>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</si>
  <si>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</si>
  <si>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</si>
  <si>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</si>
  <si>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</si>
  <si>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</si>
  <si>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</si>
  <si>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</si>
  <si>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</si>
  <si>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</si>
  <si>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</si>
  <si>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</si>
  <si>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</si>
  <si>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</si>
  <si>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</si>
  <si>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</si>
  <si>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</si>
  <si>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</si>
  <si>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</si>
  <si>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</si>
  <si>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</si>
  <si>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</si>
  <si>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</si>
  <si>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</si>
  <si>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</si>
  <si>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</si>
  <si>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</si>
  <si>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</si>
  <si>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</si>
  <si>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B</t>
  </si>
  <si>
    <t>申込方法</t>
    <rPh sb="0" eb="2">
      <t>モウシコミ</t>
    </rPh>
    <rPh sb="2" eb="4">
      <t>ホウホウ</t>
    </rPh>
    <phoneticPr fontId="3"/>
  </si>
  <si>
    <t>全警協アドレス「ｅ-learning@ajssa.or.jp」まで、本申込書を送ってください。</t>
  </si>
  <si>
    <t>本運用ではシート非表示にする。</t>
    <rPh sb="0" eb="1">
      <t>ホン</t>
    </rPh>
    <rPh sb="1" eb="3">
      <t>ウンヨウ</t>
    </rPh>
    <rPh sb="8" eb="11">
      <t>ヒヒョウジ</t>
    </rPh>
    <phoneticPr fontId="3"/>
  </si>
  <si>
    <t>「県協会情報」シートを追加し、申込方法を管理できるように変更</t>
    <rPh sb="1" eb="2">
      <t>ケン</t>
    </rPh>
    <rPh sb="2" eb="4">
      <t>キョウカイ</t>
    </rPh>
    <rPh sb="4" eb="6">
      <t>ジョウホウ</t>
    </rPh>
    <rPh sb="11" eb="13">
      <t>ツイカ</t>
    </rPh>
    <rPh sb="15" eb="17">
      <t>モウシコミ</t>
    </rPh>
    <rPh sb="17" eb="19">
      <t>ホウホウ</t>
    </rPh>
    <rPh sb="20" eb="22">
      <t>カンリ</t>
    </rPh>
    <rPh sb="28" eb="30">
      <t>ヘンコウ</t>
    </rPh>
    <phoneticPr fontId="3"/>
  </si>
  <si>
    <t>※申込受付後、請求書をお送り致します。
　到着より１週間以内に入金願います。</t>
    <rPh sb="21" eb="23">
      <t>トウチャク</t>
    </rPh>
    <rPh sb="26" eb="28">
      <t>シュウカン</t>
    </rPh>
    <rPh sb="28" eb="30">
      <t>イナイ</t>
    </rPh>
    <rPh sb="31" eb="33">
      <t>ニュウキン</t>
    </rPh>
    <rPh sb="33" eb="34">
      <t>ネガ</t>
    </rPh>
    <phoneticPr fontId="3"/>
  </si>
  <si>
    <t>受講料関連の注記を変更（１週間以内に入金）</t>
    <rPh sb="0" eb="3">
      <t>ジュコウリョウ</t>
    </rPh>
    <rPh sb="3" eb="5">
      <t>カンレン</t>
    </rPh>
    <rPh sb="6" eb="8">
      <t>チュウキ</t>
    </rPh>
    <rPh sb="9" eb="11">
      <t>ヘンコウ</t>
    </rPh>
    <rPh sb="13" eb="15">
      <t>シュウカン</t>
    </rPh>
    <rPh sb="15" eb="17">
      <t>イナイ</t>
    </rPh>
    <rPh sb="18" eb="20">
      <t>ニュウキン</t>
    </rPh>
    <phoneticPr fontId="3"/>
  </si>
  <si>
    <t>″</t>
    <phoneticPr fontId="3"/>
  </si>
  <si>
    <t>年度</t>
    <rPh sb="0" eb="2">
      <t>ネンド</t>
    </rPh>
    <phoneticPr fontId="3"/>
  </si>
  <si>
    <t>受講対象期間</t>
    <phoneticPr fontId="3"/>
  </si>
  <si>
    <r>
      <t xml:space="preserve">受講申込年度
</t>
    </r>
    <r>
      <rPr>
        <b/>
        <sz val="9"/>
        <color rgb="FFFF0000"/>
        <rFont val="ＭＳ ゴシック"/>
        <family val="3"/>
        <charset val="128"/>
      </rPr>
      <t>※毎年1月～3月は、次年度の申込も受け付けます。</t>
    </r>
    <rPh sb="0" eb="2">
      <t>ジュコウ</t>
    </rPh>
    <rPh sb="2" eb="4">
      <t>モウシコミ</t>
    </rPh>
    <rPh sb="4" eb="6">
      <t>ネンド</t>
    </rPh>
    <rPh sb="8" eb="10">
      <t>マイトシ</t>
    </rPh>
    <rPh sb="11" eb="12">
      <t>ガツ</t>
    </rPh>
    <rPh sb="17" eb="20">
      <t>ジネンド</t>
    </rPh>
    <rPh sb="24" eb="25">
      <t>ウ</t>
    </rPh>
    <rPh sb="26" eb="27">
      <t>ツ</t>
    </rPh>
    <phoneticPr fontId="6"/>
  </si>
  <si>
    <t>申込先</t>
    <rPh sb="0" eb="2">
      <t>モウシコミ</t>
    </rPh>
    <rPh sb="2" eb="3">
      <t>サキ</t>
    </rPh>
    <phoneticPr fontId="6"/>
  </si>
  <si>
    <t>（注）年度途中の申込では、受付完了後に受講可能となります。</t>
    <rPh sb="1" eb="2">
      <t>チュウ</t>
    </rPh>
    <rPh sb="3" eb="5">
      <t>ネンド</t>
    </rPh>
    <rPh sb="5" eb="7">
      <t>トチュウ</t>
    </rPh>
    <rPh sb="8" eb="10">
      <t>モウシコミ</t>
    </rPh>
    <rPh sb="13" eb="15">
      <t>ウケツケ</t>
    </rPh>
    <rPh sb="15" eb="17">
      <t>カンリョウ</t>
    </rPh>
    <rPh sb="17" eb="18">
      <t>ゴ</t>
    </rPh>
    <rPh sb="19" eb="21">
      <t>ジュコウ</t>
    </rPh>
    <rPh sb="21" eb="23">
      <t>カノウ</t>
    </rPh>
    <phoneticPr fontId="3"/>
  </si>
  <si>
    <t>文書タイトルに対象年度を付加</t>
    <rPh sb="0" eb="2">
      <t>ブンショ</t>
    </rPh>
    <rPh sb="7" eb="9">
      <t>タイショウ</t>
    </rPh>
    <rPh sb="9" eb="11">
      <t>ネンド</t>
    </rPh>
    <rPh sb="12" eb="14">
      <t>フカ</t>
    </rPh>
    <phoneticPr fontId="3"/>
  </si>
  <si>
    <t>受講者リストに入力できる数を変更「50」→「100」</t>
    <rPh sb="0" eb="3">
      <t>ジュコウシャ</t>
    </rPh>
    <rPh sb="7" eb="9">
      <t>ニュウリョク</t>
    </rPh>
    <rPh sb="12" eb="13">
      <t>カズ</t>
    </rPh>
    <rPh sb="14" eb="16">
      <t>ヘンコウ</t>
    </rPh>
    <phoneticPr fontId="3"/>
  </si>
  <si>
    <t>（注）所属営業所の所在都道府県によって申込先が変わります。</t>
    <rPh sb="1" eb="2">
      <t>チュウ</t>
    </rPh>
    <rPh sb="19" eb="21">
      <t>モウシコミ</t>
    </rPh>
    <rPh sb="21" eb="22">
      <t>サキ</t>
    </rPh>
    <rPh sb="23" eb="24">
      <t>カ</t>
    </rPh>
    <phoneticPr fontId="6"/>
  </si>
  <si>
    <t>単価</t>
    <phoneticPr fontId="3"/>
  </si>
  <si>
    <t>←入力が完了すると表示されなくなります。</t>
    <rPh sb="1" eb="3">
      <t>ニュウリョク</t>
    </rPh>
    <rPh sb="4" eb="6">
      <t>カンリョウ</t>
    </rPh>
    <rPh sb="9" eb="11">
      <t>ヒョウジ</t>
    </rPh>
    <phoneticPr fontId="3"/>
  </si>
  <si>
    <t>「受講開始希望日」→「受講申込年度」に変更　※1～3月のみ複数年度から選択可</t>
    <rPh sb="1" eb="3">
      <t>ジュコウ</t>
    </rPh>
    <rPh sb="3" eb="5">
      <t>カイシ</t>
    </rPh>
    <rPh sb="5" eb="8">
      <t>キボウビ</t>
    </rPh>
    <rPh sb="11" eb="13">
      <t>ジュコウ</t>
    </rPh>
    <rPh sb="13" eb="14">
      <t>モウ</t>
    </rPh>
    <rPh sb="14" eb="15">
      <t>コ</t>
    </rPh>
    <rPh sb="15" eb="17">
      <t>ネンド</t>
    </rPh>
    <rPh sb="19" eb="21">
      <t>ヘンコウ</t>
    </rPh>
    <rPh sb="26" eb="27">
      <t>ガツ</t>
    </rPh>
    <rPh sb="29" eb="31">
      <t>フクスウ</t>
    </rPh>
    <rPh sb="31" eb="33">
      <t>ネンド</t>
    </rPh>
    <rPh sb="35" eb="38">
      <t>センタクカ</t>
    </rPh>
    <phoneticPr fontId="3"/>
  </si>
  <si>
    <t>年度選択</t>
    <rPh sb="0" eb="2">
      <t>ネンド</t>
    </rPh>
    <rPh sb="2" eb="4">
      <t>センタク</t>
    </rPh>
    <phoneticPr fontId="3"/>
  </si>
  <si>
    <t>県番号</t>
    <rPh sb="0" eb="1">
      <t>ケン</t>
    </rPh>
    <rPh sb="1" eb="3">
      <t>バンゴウ</t>
    </rPh>
    <phoneticPr fontId="3"/>
  </si>
  <si>
    <t>県番号</t>
    <rPh sb="0" eb="3">
      <t>ケンバンゴウ</t>
    </rPh>
    <phoneticPr fontId="3"/>
  </si>
  <si>
    <t>タイプ</t>
    <phoneticPr fontId="3"/>
  </si>
  <si>
    <t>チェック</t>
    <phoneticPr fontId="3"/>
  </si>
  <si>
    <t>分類</t>
    <rPh sb="0" eb="2">
      <t>ブンルイ</t>
    </rPh>
    <phoneticPr fontId="3"/>
  </si>
  <si>
    <t>加盟・非加盟の選択を択一式に変更</t>
    <rPh sb="0" eb="2">
      <t>カメイ</t>
    </rPh>
    <rPh sb="3" eb="6">
      <t>ヒカメイ</t>
    </rPh>
    <rPh sb="7" eb="9">
      <t>センタク</t>
    </rPh>
    <rPh sb="10" eb="12">
      <t>タクイツ</t>
    </rPh>
    <rPh sb="12" eb="13">
      <t>シキ</t>
    </rPh>
    <rPh sb="14" eb="16">
      <t>ヘンコウ</t>
    </rPh>
    <phoneticPr fontId="3"/>
  </si>
  <si>
    <t>警備業協会に加盟・非加盟</t>
    <rPh sb="0" eb="3">
      <t>ケイビギョウ</t>
    </rPh>
    <rPh sb="3" eb="5">
      <t>キョウカイ</t>
    </rPh>
    <phoneticPr fontId="6"/>
  </si>
  <si>
    <t>※本社など、いずれか一つの営業所が加盟している場合は「加盟」
※受講料単価は、加盟→3,300円、非加盟→4,400円</t>
    <rPh sb="32" eb="34">
      <t>ジュコウ</t>
    </rPh>
    <rPh sb="34" eb="35">
      <t>リョウ</t>
    </rPh>
    <rPh sb="35" eb="37">
      <t>タンカ</t>
    </rPh>
    <phoneticPr fontId="3"/>
  </si>
  <si>
    <t>※受講人数は、下記受講者リストより自動算出されます。</t>
    <rPh sb="1" eb="3">
      <t>ジュコウ</t>
    </rPh>
    <rPh sb="3" eb="5">
      <t>ニンスウ</t>
    </rPh>
    <rPh sb="7" eb="9">
      <t>カキ</t>
    </rPh>
    <rPh sb="9" eb="11">
      <t>ジュコウ</t>
    </rPh>
    <rPh sb="11" eb="12">
      <t>シャ</t>
    </rPh>
    <rPh sb="17" eb="19">
      <t>ジドウ</t>
    </rPh>
    <rPh sb="19" eb="21">
      <t>サンシュツ</t>
    </rPh>
    <phoneticPr fontId="6"/>
  </si>
  <si>
    <r>
      <t>受講料　</t>
    </r>
    <r>
      <rPr>
        <b/>
        <sz val="10"/>
        <color rgb="FFFF0000"/>
        <rFont val="ＭＳ ゴシック"/>
        <family val="3"/>
        <charset val="128"/>
      </rPr>
      <t>※分割払い不可</t>
    </r>
    <r>
      <rPr>
        <sz val="12"/>
        <color theme="1"/>
        <rFont val="ＭＳ ゴシック"/>
        <family val="3"/>
        <charset val="128"/>
      </rPr>
      <t xml:space="preserve">
　　　　</t>
    </r>
    <r>
      <rPr>
        <b/>
        <sz val="10"/>
        <color rgb="FFFF0000"/>
        <rFont val="ＭＳ ゴシック"/>
        <family val="3"/>
        <charset val="128"/>
      </rPr>
      <t>※返金はできません。</t>
    </r>
    <rPh sb="0" eb="3">
      <t>ジュコウリョウ</t>
    </rPh>
    <rPh sb="5" eb="7">
      <t>ブンカツ</t>
    </rPh>
    <rPh sb="7" eb="8">
      <t>ハラ</t>
    </rPh>
    <rPh sb="9" eb="11">
      <t>フカ</t>
    </rPh>
    <rPh sb="17" eb="19">
      <t>ヘンキン</t>
    </rPh>
    <phoneticPr fontId="6"/>
  </si>
  <si>
    <t>利用に当たっては、「全警協eラーニング利用規程」のほか以下の内容をご確認ください。</t>
    <rPh sb="0" eb="2">
      <t>リヨウ</t>
    </rPh>
    <rPh sb="3" eb="4">
      <t>ア</t>
    </rPh>
    <rPh sb="10" eb="11">
      <t>ゼン</t>
    </rPh>
    <rPh sb="11" eb="12">
      <t>ケイ</t>
    </rPh>
    <rPh sb="12" eb="13">
      <t>キョウ</t>
    </rPh>
    <rPh sb="19" eb="21">
      <t>リヨウ</t>
    </rPh>
    <rPh sb="21" eb="23">
      <t>キテイ</t>
    </rPh>
    <rPh sb="27" eb="29">
      <t>イカ</t>
    </rPh>
    <rPh sb="30" eb="32">
      <t>ナイヨウ</t>
    </rPh>
    <rPh sb="34" eb="36">
      <t>カクニン</t>
    </rPh>
    <phoneticPr fontId="6"/>
  </si>
  <si>
    <t>2．受講申込書の記入内容の確認ができ次第（通常は翌営業日）、請求書の発行とともに受講者のID及びパスワードを管理者にメールでお知らせいたします。
　 発行されたID及びパスワードで「全警協eラーニング」にログインしてください。なお、ID及びパスワード発行後のキャンセルはできません。</t>
    <phoneticPr fontId="6"/>
  </si>
  <si>
    <t>3．請求書の発行日から1週間以内に受講料の振込をお願いします。期日までに受講料の振込が確認できなかった場合は、発行したIDの利用を停止します。</t>
    <phoneticPr fontId="6"/>
  </si>
  <si>
    <t>4．繁忙期は、受講申込書の記入内容の確認に時間を要しますので、余裕をもってお申込み下さい。</t>
    <phoneticPr fontId="6"/>
  </si>
  <si>
    <t>利用にあたっての説明文修正及び項目追加</t>
    <rPh sb="0" eb="2">
      <t>リヨウ</t>
    </rPh>
    <rPh sb="8" eb="10">
      <t>セツメイ</t>
    </rPh>
    <rPh sb="10" eb="11">
      <t>ブン</t>
    </rPh>
    <rPh sb="11" eb="13">
      <t>シュウセイ</t>
    </rPh>
    <rPh sb="13" eb="14">
      <t>オヨ</t>
    </rPh>
    <rPh sb="15" eb="17">
      <t>コウモク</t>
    </rPh>
    <rPh sb="17" eb="19">
      <t>ツイカ</t>
    </rPh>
    <phoneticPr fontId="3"/>
  </si>
  <si>
    <t>5．受講申込みは、法人単位ではなく、営業所（指導教育責任者）単位で行なってください。</t>
    <phoneticPr fontId="6"/>
  </si>
  <si>
    <t>　　受講終了後に、Ｅメール等で指導教育責任者に送信するように伝えてください。</t>
    <phoneticPr fontId="6"/>
  </si>
  <si>
    <r>
      <t>２．警備業者の</t>
    </r>
    <r>
      <rPr>
        <sz val="11"/>
        <color rgb="FFFF0000"/>
        <rFont val="ＭＳ ゴシック"/>
        <family val="3"/>
        <charset val="128"/>
      </rPr>
      <t>施設内</t>
    </r>
    <r>
      <rPr>
        <sz val="11"/>
        <color theme="1"/>
        <rFont val="ＭＳ ゴシック"/>
        <family val="3"/>
        <charset val="128"/>
      </rPr>
      <t>で受講する場合は、指導教育責任者が受講中に最低1回は受講状況を目視確認してください。</t>
    </r>
    <rPh sb="2" eb="6">
      <t>ケイビギョウシャ</t>
    </rPh>
    <rPh sb="7" eb="10">
      <t>シセツナイ</t>
    </rPh>
    <rPh sb="11" eb="13">
      <t>ジュコウ</t>
    </rPh>
    <rPh sb="15" eb="17">
      <t>バアイ</t>
    </rPh>
    <rPh sb="19" eb="21">
      <t>シドウ</t>
    </rPh>
    <rPh sb="21" eb="23">
      <t>キョウイク</t>
    </rPh>
    <rPh sb="23" eb="26">
      <t>セキニンシャ</t>
    </rPh>
    <rPh sb="27" eb="30">
      <t>ジュコウチュウ</t>
    </rPh>
    <rPh sb="31" eb="33">
      <t>サイテイ</t>
    </rPh>
    <rPh sb="34" eb="35">
      <t>カイ</t>
    </rPh>
    <rPh sb="36" eb="40">
      <t>ジュコウジョウキョウ</t>
    </rPh>
    <rPh sb="41" eb="43">
      <t>モクシ</t>
    </rPh>
    <rPh sb="43" eb="45">
      <t>カクニン</t>
    </rPh>
    <phoneticPr fontId="6"/>
  </si>
  <si>
    <r>
      <t>３．警備業者の</t>
    </r>
    <r>
      <rPr>
        <sz val="11"/>
        <color rgb="FFFF0000"/>
        <rFont val="ＭＳ ゴシック"/>
        <family val="3"/>
        <charset val="128"/>
      </rPr>
      <t>施設外</t>
    </r>
    <r>
      <rPr>
        <sz val="11"/>
        <color theme="1"/>
        <rFont val="ＭＳ ゴシック"/>
        <family val="3"/>
        <charset val="128"/>
      </rPr>
      <t>で受講する場合は、受講中に出される指示に従い画面を撮影又はスクリーンショットし</t>
    </r>
    <rPh sb="2" eb="6">
      <t>ケイビギョウシャ</t>
    </rPh>
    <rPh sb="7" eb="10">
      <t>シセツガイ</t>
    </rPh>
    <rPh sb="11" eb="13">
      <t>ジュコウ</t>
    </rPh>
    <rPh sb="15" eb="17">
      <t>バアイ</t>
    </rPh>
    <rPh sb="19" eb="22">
      <t>ジュコウチュウ</t>
    </rPh>
    <rPh sb="23" eb="24">
      <t>ダ</t>
    </rPh>
    <rPh sb="27" eb="29">
      <t>シジ</t>
    </rPh>
    <rPh sb="30" eb="31">
      <t>シタガ</t>
    </rPh>
    <rPh sb="32" eb="34">
      <t>ガメン</t>
    </rPh>
    <rPh sb="35" eb="37">
      <t>サツエイ</t>
    </rPh>
    <rPh sb="37" eb="38">
      <t>マタ</t>
    </rPh>
    <phoneticPr fontId="6"/>
  </si>
  <si>
    <t>【留意事項】の文言の一部を変更</t>
    <rPh sb="1" eb="3">
      <t>リュウイ</t>
    </rPh>
    <rPh sb="3" eb="5">
      <t>ジコウ</t>
    </rPh>
    <rPh sb="7" eb="9">
      <t>モンゴン</t>
    </rPh>
    <rPh sb="10" eb="12">
      <t>イチブ</t>
    </rPh>
    <rPh sb="13" eb="15">
      <t>ヘンコウ</t>
    </rPh>
    <phoneticPr fontId="3"/>
  </si>
  <si>
    <t>1．受講申込みの受付は、土日・祝日、年末年始を除く、平日の9時から16時までです。</t>
    <rPh sb="2" eb="4">
      <t>ジュコウ</t>
    </rPh>
    <rPh sb="4" eb="6">
      <t>モウシコ</t>
    </rPh>
    <rPh sb="8" eb="10">
      <t>ウケツケ</t>
    </rPh>
    <rPh sb="12" eb="14">
      <t>ドニチ</t>
    </rPh>
    <rPh sb="15" eb="17">
      <t>シュクジツ</t>
    </rPh>
    <rPh sb="18" eb="22">
      <t>ネンマツネンシ</t>
    </rPh>
    <rPh sb="23" eb="24">
      <t>ノゾ</t>
    </rPh>
    <rPh sb="26" eb="28">
      <t>ヘイジツ</t>
    </rPh>
    <rPh sb="30" eb="31">
      <t>ジ</t>
    </rPh>
    <rPh sb="35" eb="36">
      <t>ジ</t>
    </rPh>
    <phoneticPr fontId="6"/>
  </si>
  <si>
    <t>受付時間変更、フリガナ・受講コース必須項目に変更</t>
    <rPh sb="0" eb="2">
      <t>ウケツケ</t>
    </rPh>
    <rPh sb="2" eb="4">
      <t>ジカン</t>
    </rPh>
    <rPh sb="4" eb="6">
      <t>ヘンコウ</t>
    </rPh>
    <rPh sb="12" eb="14">
      <t>ジュコウ</t>
    </rPh>
    <rPh sb="17" eb="19">
      <t>ヒッス</t>
    </rPh>
    <rPh sb="19" eb="21">
      <t>コウモク</t>
    </rPh>
    <rPh sb="22" eb="24">
      <t>ヘンコウ</t>
    </rPh>
    <phoneticPr fontId="3"/>
  </si>
  <si>
    <t>新任教育用10時間（1号警備）</t>
    <rPh sb="0" eb="2">
      <t>シンニン</t>
    </rPh>
    <rPh sb="2" eb="4">
      <t>キョウイク</t>
    </rPh>
    <rPh sb="4" eb="5">
      <t>ヨウ</t>
    </rPh>
    <rPh sb="7" eb="9">
      <t>ジカン</t>
    </rPh>
    <rPh sb="11" eb="12">
      <t>ゴウ</t>
    </rPh>
    <rPh sb="12" eb="14">
      <t>ケイビ</t>
    </rPh>
    <phoneticPr fontId="1"/>
  </si>
  <si>
    <t>新任教育用10時間（2号警備）</t>
    <rPh sb="0" eb="2">
      <t>シンニン</t>
    </rPh>
    <rPh sb="2" eb="4">
      <t>キョウイク</t>
    </rPh>
    <rPh sb="4" eb="5">
      <t>ヨウ</t>
    </rPh>
    <rPh sb="7" eb="9">
      <t>ジカン</t>
    </rPh>
    <rPh sb="11" eb="12">
      <t>ゴウ</t>
    </rPh>
    <rPh sb="12" eb="14">
      <t>ケイビ</t>
    </rPh>
    <phoneticPr fontId="1"/>
  </si>
  <si>
    <t>新任教育用5時間（1号警備）</t>
    <rPh sb="0" eb="2">
      <t>シンニン</t>
    </rPh>
    <rPh sb="2" eb="4">
      <t>キョウイク</t>
    </rPh>
    <rPh sb="4" eb="5">
      <t>ヨウ</t>
    </rPh>
    <rPh sb="6" eb="8">
      <t>ジカン</t>
    </rPh>
    <rPh sb="10" eb="11">
      <t>ゴウ</t>
    </rPh>
    <rPh sb="11" eb="13">
      <t>ケイビ</t>
    </rPh>
    <phoneticPr fontId="1"/>
  </si>
  <si>
    <t>新任教育用２時間（1号警備）</t>
    <rPh sb="0" eb="2">
      <t>シンニン</t>
    </rPh>
    <rPh sb="2" eb="4">
      <t>キョウイク</t>
    </rPh>
    <rPh sb="4" eb="5">
      <t>ヨウ</t>
    </rPh>
    <rPh sb="6" eb="8">
      <t>ジカン</t>
    </rPh>
    <rPh sb="10" eb="11">
      <t>ゴウ</t>
    </rPh>
    <rPh sb="11" eb="13">
      <t>ケイビ</t>
    </rPh>
    <phoneticPr fontId="1"/>
  </si>
  <si>
    <t>新任教育用５時間（２号警備）</t>
    <rPh sb="0" eb="2">
      <t>シンニン</t>
    </rPh>
    <rPh sb="2" eb="4">
      <t>キョウイク</t>
    </rPh>
    <rPh sb="4" eb="5">
      <t>ヨウ</t>
    </rPh>
    <rPh sb="6" eb="8">
      <t>ジカン</t>
    </rPh>
    <rPh sb="10" eb="11">
      <t>ゴウ</t>
    </rPh>
    <rPh sb="11" eb="13">
      <t>ケイビ</t>
    </rPh>
    <phoneticPr fontId="1"/>
  </si>
  <si>
    <t>新任教育用8時間（1号警備）</t>
    <rPh sb="0" eb="2">
      <t>シンニン</t>
    </rPh>
    <rPh sb="2" eb="4">
      <t>キョウイク</t>
    </rPh>
    <rPh sb="4" eb="5">
      <t>ヨウ</t>
    </rPh>
    <rPh sb="6" eb="8">
      <t>ジカン</t>
    </rPh>
    <rPh sb="10" eb="11">
      <t>ゴウ</t>
    </rPh>
    <rPh sb="11" eb="13">
      <t>ケイビ</t>
    </rPh>
    <phoneticPr fontId="1"/>
  </si>
  <si>
    <t>新任教育用8時間（2号警備）</t>
    <rPh sb="0" eb="2">
      <t>シンニン</t>
    </rPh>
    <rPh sb="2" eb="4">
      <t>キョウイク</t>
    </rPh>
    <rPh sb="4" eb="5">
      <t>ヨウ</t>
    </rPh>
    <rPh sb="6" eb="8">
      <t>ジカン</t>
    </rPh>
    <rPh sb="10" eb="11">
      <t>ゴウ</t>
    </rPh>
    <rPh sb="11" eb="13">
      <t>ケイビ</t>
    </rPh>
    <phoneticPr fontId="1"/>
  </si>
  <si>
    <t>現任教育用6時間（1号警備）</t>
    <rPh sb="0" eb="2">
      <t>ゲンニン</t>
    </rPh>
    <rPh sb="2" eb="4">
      <t>キョウイク</t>
    </rPh>
    <rPh sb="4" eb="5">
      <t>ヨウ</t>
    </rPh>
    <rPh sb="6" eb="8">
      <t>ジカン</t>
    </rPh>
    <rPh sb="10" eb="11">
      <t>ゴウ</t>
    </rPh>
    <rPh sb="11" eb="13">
      <t>ケイビ</t>
    </rPh>
    <phoneticPr fontId="1"/>
  </si>
  <si>
    <t>現任教育用6時間（2号警備）</t>
    <rPh sb="0" eb="2">
      <t>ゲンニン</t>
    </rPh>
    <rPh sb="2" eb="4">
      <t>キョウイク</t>
    </rPh>
    <rPh sb="4" eb="5">
      <t>ヨウ</t>
    </rPh>
    <rPh sb="6" eb="8">
      <t>ジカン</t>
    </rPh>
    <rPh sb="10" eb="11">
      <t>ゴウ</t>
    </rPh>
    <rPh sb="11" eb="13">
      <t>ケイビ</t>
    </rPh>
    <phoneticPr fontId="1"/>
  </si>
  <si>
    <t>A</t>
  </si>
  <si>
    <t>全警協アドレス「ｅ-learning@ajssa.or.jp」まで、本申込書を送ってください。</t>
    <phoneticPr fontId="3"/>
  </si>
  <si>
    <t>メールアドレス「e-learning@hssa-2.com」まで、本申込書を送ってください。</t>
  </si>
  <si>
    <t>メールアドレス「e-learning@aokeikyo.jp」まで、本申込書を送ってください。</t>
  </si>
  <si>
    <t>メールアドレス「iwakeikyo-sss@ceres.ocn.ne.jp」まで、本申込書を送ってください。</t>
  </si>
  <si>
    <t>メールアドレス「info@mssa.jp」まで、本申込書を送ってください。</t>
  </si>
  <si>
    <t>メールアドレス「akikeikyo-03jimu@akita-keibi-k.com」まで、本申込書を送ってください。</t>
  </si>
  <si>
    <t>メールアドレス「yamagata-ssa@zn.j-link.ne.jp」まで、本申込書を送ってください。</t>
  </si>
  <si>
    <t>メールアドレス「tochigi.e-learning@zn.j-link.ne.jp」まで、本申込書を送ってください。</t>
  </si>
  <si>
    <t>メールアドレス「e-learning@gunkeikyo.or.jp」まで、本申込書を送ってください。</t>
  </si>
  <si>
    <t>メールアドレス「e-learning@chikeikyo.or.jp」まで、本申込書を送ってください。</t>
  </si>
  <si>
    <t>メールアドレス「eenetken@shinkeikyo.or.jp」まで、本申込書を送ってください。</t>
  </si>
  <si>
    <t>メールアドレス「e-shizuoka@shizu-keikyo.jp」まで、本申込書を送ってください。</t>
  </si>
  <si>
    <t>メールアドレス「tomikeikyo@cream.plala.or.jp」まで、本申込書を送ってください。</t>
  </si>
  <si>
    <t>メールアドレス「office@ishikeikyo.or.jp」まで、本申込書を送ってください。</t>
  </si>
  <si>
    <t>メールアドレス「gikeikyo-gyoumu@zn.j-link.ne.jp」まで、本申込書を送ってください。</t>
  </si>
  <si>
    <t>メールアドレス「e-Learn@aikeikyo.jp」まで、本申込書を送ってください。</t>
  </si>
  <si>
    <t>メールアドレス「miekeikyo@zn.j-link.ne.jp」まで、本申込書を送ってください。</t>
  </si>
  <si>
    <t>メールアドレス「el@daikeikyo.or.jp」まで、本申込書を送ってください。</t>
  </si>
  <si>
    <t>メールアドレス「torikeikyo@beach.ocn.ne.jp」まで、本申込書を送ってください。</t>
  </si>
  <si>
    <t>メールアドレス「okakeikyo@shirt.ocn.ne.jp」まで、本申込書を送ってください。</t>
  </si>
  <si>
    <t>メールアドレス「info@hirokeikyo.com」まで、本申込書を送ってください。</t>
  </si>
  <si>
    <t>メールアドレス「yamaguchi-keikyo@wish.ocn.ne.jp」まで、本申込書を送ってください。</t>
  </si>
  <si>
    <t>メールアドレス「kakeikyo@zn.j-link.ne.jp」まで、本申込書を送ってください。</t>
  </si>
  <si>
    <t>メールアドレス「kamei@himekeikyo.or.jp」まで、本申込書を送ってください。</t>
  </si>
  <si>
    <t>メールアドレス「koukeikyo@zn.j-link.ne.jp」まで、本申込書を送ってください。</t>
  </si>
  <si>
    <t>メールアドレス「e-learning@kssa.or.jp」まで、本申込書を送ってください。</t>
  </si>
  <si>
    <t>メールアドレス「security-oita@oita-keikyo.com」まで、本申込書を送ってください。</t>
  </si>
  <si>
    <t>メールアドレス「keikyo.miyazaki@zn.j-link.ne.jp」まで、本申込書を送ってください。</t>
  </si>
  <si>
    <t>メールアドレス「kakeikyo-2@kakeikyo.or.jp」まで、本申込書を送ってください。</t>
  </si>
  <si>
    <t>受講対象期間開始日　2022年4月4日に変更等</t>
    <rPh sb="0" eb="2">
      <t>ジュコウ</t>
    </rPh>
    <rPh sb="2" eb="4">
      <t>タイショウ</t>
    </rPh>
    <rPh sb="4" eb="6">
      <t>キカン</t>
    </rPh>
    <rPh sb="6" eb="9">
      <t>カイシビ</t>
    </rPh>
    <rPh sb="14" eb="15">
      <t>ネン</t>
    </rPh>
    <rPh sb="16" eb="17">
      <t>ガツ</t>
    </rPh>
    <rPh sb="18" eb="19">
      <t>ヒ</t>
    </rPh>
    <rPh sb="20" eb="22">
      <t>ヘンコウ</t>
    </rPh>
    <rPh sb="22" eb="23">
      <t>トウ</t>
    </rPh>
    <phoneticPr fontId="3"/>
  </si>
  <si>
    <t>ajssa2201</t>
  </si>
  <si>
    <t>ajssa2202</t>
  </si>
  <si>
    <t>ajssa2203</t>
  </si>
  <si>
    <t>ajssa2204</t>
  </si>
  <si>
    <t>ajssa2205</t>
  </si>
  <si>
    <t>ajssa2206</t>
  </si>
  <si>
    <t>ajssa2207</t>
  </si>
  <si>
    <t>ajssa2208</t>
  </si>
  <si>
    <t>ajssa2209</t>
  </si>
  <si>
    <t>ajssa2210</t>
  </si>
  <si>
    <t>メールアドレス「sakeikyo@star.saganet.ne.jp」まで、本申込書を送ってください。</t>
    <phoneticPr fontId="3"/>
  </si>
  <si>
    <t>メールアドレス「f-keibi-e@hyper.ocn.ne.jp」まで、本申込書を送ってください。</t>
    <phoneticPr fontId="3"/>
  </si>
  <si>
    <t>メールアドレス「okikei@estate.ocn.ne.jp 」まで、本申込書を送ってください。</t>
    <phoneticPr fontId="3"/>
  </si>
  <si>
    <t>メールアドレス「jimukyoku@saikeikyo.or.jp」まで、本申込書を送ってください。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</si>
</sst>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9"/>
      <color theme="1"/>
      <name val="ＭＳ ゴシック"/>
      <family val="2"/>
      <charset val="128"/>
    </font>
    <font>
      <sz val="9"/>
      <color theme="1"/>
      <name val="ＭＳ ゴシック"/>
      <family val="2"/>
      <charset val="128"/>
    </font>
    <font>
      <sz val="9"/>
      <color rgb="FF000000"/>
      <name val="Meiryo UI"/>
      <family val="3"/>
      <charset val="128"/>
    </font>
    <font>
      <sz val="6"/>
      <name val="ＭＳ ゴシック"/>
      <family val="2"/>
      <charset val="128"/>
    </font>
    <font>
      <b/>
      <sz val="12"/>
      <color rgb="FFFF0000"/>
      <name val="ＭＳ ゴシック"/>
      <family val="3"/>
      <charset val="128"/>
    </font>
    <font>
      <sz val="24"/>
      <color theme="1"/>
      <name val="游ゴシック"/>
      <family val="3"/>
      <charset val="128"/>
      <scheme val="minor"/>
    </font>
    <font>
      <sz val="6"/>
      <name val="游ゴシック"/>
      <family val="2"/>
      <charset val="128"/>
      <scheme val="minor"/>
    </font>
    <font>
      <sz val="12"/>
      <color theme="1"/>
      <name val="ＭＳ ゴシック"/>
      <family val="3"/>
      <charset val="128"/>
    </font>
    <font>
      <sz val="14"/>
      <color theme="1"/>
      <name val="ＭＳ ゴシック"/>
      <family val="3"/>
      <charset val="128"/>
    </font>
    <font>
      <sz val="16"/>
      <color theme="1"/>
      <name val="ＭＳ ゴシック"/>
      <family val="3"/>
      <charset val="128"/>
    </font>
    <font>
      <b/>
      <sz val="10"/>
      <color rgb="FFFF0000"/>
      <name val="ＭＳ ゴシック"/>
      <family val="3"/>
      <charset val="128"/>
    </font>
    <font>
      <b/>
      <sz val="11"/>
      <color rgb="FFFF0000"/>
      <name val="ＭＳ ゴシック"/>
      <family val="3"/>
      <charset val="128"/>
    </font>
    <font>
      <sz val="12"/>
      <color theme="1"/>
      <name val="ＭＳ ゴシック"/>
      <family val="2"/>
      <charset val="128"/>
    </font>
    <font>
      <sz val="14"/>
      <color theme="1"/>
      <name val="ＭＳ ゴシック"/>
      <family val="2"/>
      <charset val="128"/>
    </font>
    <font>
      <sz val="16"/>
      <color theme="1"/>
      <name val="ＭＳ ゴシック"/>
      <family val="2"/>
      <charset val="128"/>
    </font>
    <font>
      <b/>
      <sz val="9"/>
      <color rgb="FFFF0000"/>
      <name val="ＭＳ ゴシック"/>
      <family val="3"/>
      <charset val="128"/>
    </font>
    <font>
      <sz val="10"/>
      <color theme="1"/>
      <name val="ＭＳ ゴシック"/>
      <family val="3"/>
      <charset val="128"/>
    </font>
    <font>
      <sz val="10"/>
      <color theme="1"/>
      <name val="ＭＳ ゴシック"/>
      <family val="2"/>
      <charset val="128"/>
    </font>
    <font>
      <b/>
      <sz val="14"/>
      <color theme="1"/>
      <name val="ＭＳ ゴシック"/>
      <family val="3"/>
      <charset val="128"/>
    </font>
    <font>
      <sz val="18"/>
      <color theme="1"/>
      <name val="ＭＳ ゴシック"/>
      <family val="3"/>
      <charset val="128"/>
    </font>
    <font>
      <b/>
      <sz val="14"/>
      <name val="ＭＳ ゴシック"/>
      <family val="3"/>
      <charset val="128"/>
    </font>
    <font>
      <b/>
      <sz val="16"/>
      <color rgb="FF0066FF"/>
      <name val="ＭＳ ゴシック"/>
      <family val="3"/>
      <charset val="128"/>
    </font>
    <font>
      <sz val="9"/>
      <name val="ＭＳ ゴシック"/>
      <family val="2"/>
      <charset val="128"/>
    </font>
    <font>
      <sz val="11"/>
      <color theme="1"/>
      <name val="ＭＳ ゴシック"/>
      <family val="3"/>
      <charset val="128"/>
    </font>
    <font>
      <b/>
      <sz val="11"/>
      <color theme="1"/>
      <name val="ＭＳ ゴシック"/>
      <family val="3"/>
      <charset val="128"/>
    </font>
    <font>
      <sz val="11"/>
      <color rgb="FFFF0000"/>
      <name val="ＭＳ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7">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ill="1" applyBorder="1" applyAlignment="1">
      <alignment vertical="center"/>
    </xf>
    <xf numFmtId="0" fontId="0" fillId="2" borderId="1" xfId="0" applyFill="1" applyBorder="1" applyAlignment="1">
      <alignment vertical="center"/>
    </xf>
    <xf numFmtId="0" fontId="0" fillId="3" borderId="1" xfId="0" applyFill="1" applyBorder="1">
      <alignment vertical="center"/>
    </xf>
    <xf numFmtId="0" fontId="4" fillId="0" borderId="2" xfId="0" applyFont="1" applyBorder="1" applyAlignment="1">
      <alignment vertical="center"/>
    </xf>
    <xf numFmtId="0" fontId="4" fillId="0" borderId="0" xfId="0" applyFont="1" applyBorder="1" applyAlignment="1">
      <alignment vertical="center"/>
    </xf>
    <xf numFmtId="0" fontId="0" fillId="0" borderId="0" xfId="0" applyFill="1">
      <alignment vertical="center"/>
    </xf>
    <xf numFmtId="0" fontId="0" fillId="0" borderId="1" xfId="0" applyFill="1" applyBorder="1" applyAlignment="1">
      <alignment horizontal="center" vertical="center"/>
    </xf>
    <xf numFmtId="0" fontId="8" fillId="0" borderId="3" xfId="0" applyFont="1" applyBorder="1" applyAlignment="1">
      <alignment vertical="center" wrapText="1"/>
    </xf>
    <xf numFmtId="0" fontId="9" fillId="2" borderId="4" xfId="0" applyFont="1" applyFill="1" applyBorder="1" applyAlignment="1" applyProtection="1">
      <alignment vertical="center"/>
      <protection locked="0"/>
    </xf>
    <xf numFmtId="0" fontId="9" fillId="0" borderId="4" xfId="0" applyFont="1" applyFill="1" applyBorder="1" applyAlignment="1">
      <alignment vertical="center"/>
    </xf>
    <xf numFmtId="0" fontId="9" fillId="0" borderId="6" xfId="0" applyFont="1" applyFill="1" applyBorder="1" applyAlignment="1">
      <alignment vertical="center"/>
    </xf>
    <xf numFmtId="0" fontId="0" fillId="0" borderId="1" xfId="0" applyBorder="1" applyAlignment="1">
      <alignment horizontal="center" vertical="center"/>
    </xf>
    <xf numFmtId="0" fontId="0" fillId="0" borderId="1" xfId="0" applyBorder="1">
      <alignment vertical="center"/>
    </xf>
    <xf numFmtId="14" fontId="0" fillId="0" borderId="1" xfId="0" applyNumberFormat="1" applyBorder="1">
      <alignment vertical="center"/>
    </xf>
    <xf numFmtId="0" fontId="8" fillId="0" borderId="3" xfId="0" applyFont="1" applyBorder="1" applyAlignment="1">
      <alignment horizontal="right" vertical="center"/>
    </xf>
    <xf numFmtId="0" fontId="8" fillId="0" borderId="10" xfId="0" applyFont="1" applyBorder="1" applyAlignment="1">
      <alignment horizontal="right" vertical="center"/>
    </xf>
    <xf numFmtId="0" fontId="12"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0" fillId="2" borderId="1" xfId="0" applyFill="1" applyBorder="1" applyProtection="1">
      <alignment vertical="center"/>
      <protection locked="0"/>
    </xf>
    <xf numFmtId="0" fontId="0" fillId="0" borderId="0" xfId="0" applyBorder="1" applyAlignment="1">
      <alignment horizontal="center" vertical="center" textRotation="255"/>
    </xf>
    <xf numFmtId="38" fontId="12" fillId="0" borderId="8" xfId="1" applyFont="1" applyFill="1" applyBorder="1" applyAlignment="1">
      <alignment vertical="center"/>
    </xf>
    <xf numFmtId="0" fontId="14" fillId="3" borderId="8" xfId="0" applyFont="1" applyFill="1" applyBorder="1">
      <alignment vertical="center"/>
    </xf>
    <xf numFmtId="0" fontId="12" fillId="0" borderId="8" xfId="0" applyFont="1" applyBorder="1">
      <alignment vertical="center"/>
    </xf>
    <xf numFmtId="38" fontId="14" fillId="3" borderId="8" xfId="1" applyFont="1" applyFill="1" applyBorder="1">
      <alignment vertical="center"/>
    </xf>
    <xf numFmtId="0" fontId="12" fillId="0" borderId="9" xfId="0" applyFont="1" applyBorder="1">
      <alignment vertical="center"/>
    </xf>
    <xf numFmtId="0" fontId="0" fillId="0" borderId="0" xfId="0" applyBorder="1">
      <alignment vertical="center"/>
    </xf>
    <xf numFmtId="0" fontId="0" fillId="2" borderId="1" xfId="0" applyFill="1" applyBorder="1" applyAlignment="1" applyProtection="1">
      <alignment horizontal="center" vertical="center"/>
      <protection locked="0"/>
    </xf>
    <xf numFmtId="0" fontId="7" fillId="4" borderId="1" xfId="0" applyFont="1" applyFill="1" applyBorder="1" applyAlignment="1">
      <alignment horizontal="center" vertical="center"/>
    </xf>
    <xf numFmtId="0" fontId="7" fillId="0" borderId="1" xfId="0" applyFont="1" applyBorder="1">
      <alignment vertical="center"/>
    </xf>
    <xf numFmtId="0" fontId="7" fillId="5" borderId="1" xfId="0" applyFont="1" applyFill="1" applyBorder="1" applyAlignment="1">
      <alignment horizontal="left" vertical="center" indent="1"/>
    </xf>
    <xf numFmtId="0" fontId="7" fillId="5" borderId="1" xfId="0" applyFont="1" applyFill="1" applyBorder="1" applyAlignment="1">
      <alignment horizontal="center" vertical="center"/>
    </xf>
    <xf numFmtId="0" fontId="7" fillId="0" borderId="1" xfId="0" applyFont="1" applyFill="1" applyBorder="1" applyAlignment="1">
      <alignment horizontal="left" vertical="center" indent="1"/>
    </xf>
    <xf numFmtId="0" fontId="7" fillId="2" borderId="1" xfId="0"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12" fillId="0" borderId="1" xfId="0" applyFont="1" applyBorder="1" applyAlignment="1">
      <alignment horizontal="center" vertical="center"/>
    </xf>
    <xf numFmtId="0" fontId="13" fillId="0" borderId="0" xfId="0" applyFont="1">
      <alignment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0" borderId="1" xfId="0" applyFill="1" applyBorder="1" applyAlignment="1">
      <alignment horizontal="right" vertical="center"/>
    </xf>
    <xf numFmtId="0" fontId="15" fillId="0" borderId="0" xfId="0" applyFont="1" applyBorder="1" applyAlignment="1">
      <alignment vertical="center" wrapText="1"/>
    </xf>
    <xf numFmtId="0" fontId="8" fillId="0" borderId="8" xfId="0" applyFont="1" applyFill="1" applyBorder="1" applyAlignment="1" applyProtection="1">
      <alignment vertical="center"/>
    </xf>
    <xf numFmtId="0" fontId="21" fillId="0" borderId="0" xfId="0" applyFont="1" applyAlignment="1">
      <alignment horizontal="left" vertical="center"/>
    </xf>
    <xf numFmtId="14" fontId="0" fillId="0" borderId="0" xfId="0" applyNumberFormat="1">
      <alignment vertical="center"/>
    </xf>
    <xf numFmtId="0" fontId="22" fillId="0" borderId="0" xfId="0" applyFont="1" applyFill="1" applyBorder="1" applyAlignment="1">
      <alignment horizontal="center" vertical="center"/>
    </xf>
    <xf numFmtId="0" fontId="22" fillId="0" borderId="0" xfId="0" applyFont="1" applyFill="1" applyBorder="1" applyProtection="1">
      <alignment vertical="center"/>
      <protection locked="0"/>
    </xf>
    <xf numFmtId="0" fontId="18" fillId="0" borderId="0" xfId="0" applyFont="1" applyAlignment="1"/>
    <xf numFmtId="0" fontId="0" fillId="0" borderId="0" xfId="0" applyAlignment="1"/>
    <xf numFmtId="0" fontId="10" fillId="0" borderId="0" xfId="0" applyFont="1" applyAlignment="1"/>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12" fillId="2" borderId="1" xfId="0" applyFont="1" applyFill="1" applyBorder="1" applyAlignment="1" applyProtection="1">
      <alignment horizontal="left" vertical="center" shrinkToFit="1"/>
      <protection locked="0"/>
    </xf>
    <xf numFmtId="0" fontId="16" fillId="0" borderId="0" xfId="0" applyFont="1" applyAlignment="1">
      <alignment horizontal="left" vertical="center" wrapText="1" indent="2"/>
    </xf>
    <xf numFmtId="0" fontId="17" fillId="0" borderId="0" xfId="0" applyFont="1" applyAlignment="1">
      <alignment horizontal="left" vertical="center" wrapText="1" indent="1"/>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6" xfId="0" applyFont="1" applyFill="1" applyBorder="1" applyAlignment="1">
      <alignment horizontal="center" vertical="center"/>
    </xf>
    <xf numFmtId="0" fontId="12" fillId="0" borderId="1" xfId="0" applyFont="1" applyBorder="1" applyAlignment="1">
      <alignment horizontal="left" vertical="center"/>
    </xf>
    <xf numFmtId="0" fontId="23" fillId="0" borderId="0" xfId="0" applyFont="1" applyAlignment="1">
      <alignment horizontal="left" vertical="center" indent="1"/>
    </xf>
    <xf numFmtId="0" fontId="24" fillId="0" borderId="0" xfId="0" applyFont="1" applyAlignment="1">
      <alignment horizontal="left" vertical="center"/>
    </xf>
    <xf numFmtId="0" fontId="10" fillId="0" borderId="0" xfId="0" applyFont="1" applyAlignment="1">
      <alignment horizontal="left" vertical="center"/>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9" fillId="2" borderId="4" xfId="0" applyFont="1" applyFill="1" applyBorder="1" applyAlignment="1" applyProtection="1">
      <alignment horizontal="left" vertical="center" indent="1"/>
      <protection locked="0"/>
    </xf>
    <xf numFmtId="0" fontId="9" fillId="2" borderId="8" xfId="0" applyFont="1" applyFill="1" applyBorder="1" applyAlignment="1" applyProtection="1">
      <alignment horizontal="left" vertical="center" indent="1"/>
      <protection locked="0"/>
    </xf>
    <xf numFmtId="0" fontId="9" fillId="2" borderId="9" xfId="0" applyFont="1" applyFill="1" applyBorder="1" applyAlignment="1" applyProtection="1">
      <alignment horizontal="left" vertical="center" indent="1"/>
      <protection locked="0"/>
    </xf>
    <xf numFmtId="0" fontId="8" fillId="0" borderId="4" xfId="0" applyFont="1" applyBorder="1" applyAlignment="1">
      <alignment horizontal="left" vertical="center" wrapText="1" indent="1"/>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7" fillId="0" borderId="13" xfId="0" applyFont="1" applyBorder="1" applyAlignment="1">
      <alignment horizontal="left" vertical="center" wrapText="1" indent="1"/>
    </xf>
    <xf numFmtId="0" fontId="7" fillId="0" borderId="7" xfId="0" applyFont="1" applyBorder="1" applyAlignment="1">
      <alignment horizontal="left" vertical="center" indent="1"/>
    </xf>
    <xf numFmtId="0" fontId="7" fillId="0" borderId="8" xfId="0" applyFont="1" applyFill="1" applyBorder="1" applyAlignment="1">
      <alignment horizontal="center" vertical="center"/>
    </xf>
    <xf numFmtId="38" fontId="14" fillId="3" borderId="8" xfId="1" applyFont="1" applyFill="1" applyBorder="1" applyAlignment="1">
      <alignment horizontal="right" vertical="center"/>
    </xf>
    <xf numFmtId="0" fontId="8" fillId="2" borderId="4" xfId="0" applyFont="1" applyFill="1" applyBorder="1" applyAlignment="1" applyProtection="1">
      <alignment horizontal="left" vertical="center" indent="1"/>
      <protection locked="0"/>
    </xf>
    <xf numFmtId="0" fontId="8" fillId="2" borderId="8" xfId="0" applyFont="1" applyFill="1" applyBorder="1" applyAlignment="1" applyProtection="1">
      <alignment horizontal="left" vertical="center" indent="1"/>
      <protection locked="0"/>
    </xf>
    <xf numFmtId="0" fontId="8" fillId="2" borderId="9" xfId="0" applyFont="1" applyFill="1" applyBorder="1" applyAlignment="1" applyProtection="1">
      <alignment horizontal="left" vertical="center" indent="1"/>
      <protection locked="0"/>
    </xf>
    <xf numFmtId="0" fontId="8" fillId="2" borderId="1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0" borderId="8" xfId="0" applyFont="1" applyBorder="1" applyAlignment="1">
      <alignment horizontal="left" vertical="center" indent="1"/>
    </xf>
    <xf numFmtId="0" fontId="8" fillId="0" borderId="7" xfId="0" applyFont="1" applyBorder="1" applyAlignment="1">
      <alignment horizontal="left" vertical="center" indent="1"/>
    </xf>
    <xf numFmtId="0" fontId="8" fillId="2" borderId="11"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13" fillId="0" borderId="11"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4" fillId="3" borderId="11" xfId="0" applyFont="1" applyFill="1" applyBorder="1" applyAlignment="1">
      <alignment horizontal="left" vertical="center" wrapText="1" indent="1" shrinkToFit="1"/>
    </xf>
    <xf numFmtId="0" fontId="4" fillId="3" borderId="8" xfId="0" applyFont="1" applyFill="1" applyBorder="1" applyAlignment="1">
      <alignment horizontal="left" vertical="center" wrapText="1" indent="1" shrinkToFit="1"/>
    </xf>
    <xf numFmtId="0" fontId="4" fillId="3" borderId="9" xfId="0" applyFont="1" applyFill="1" applyBorder="1" applyAlignment="1">
      <alignment horizontal="left" vertical="center" wrapText="1" indent="1" shrinkToFit="1"/>
    </xf>
    <xf numFmtId="0" fontId="8" fillId="2" borderId="6" xfId="0" applyFont="1" applyFill="1" applyBorder="1" applyAlignment="1" applyProtection="1">
      <alignment horizontal="left" vertical="center" indent="1"/>
      <protection locked="0"/>
    </xf>
    <xf numFmtId="0" fontId="11" fillId="0" borderId="8" xfId="0" applyFont="1" applyBorder="1" applyAlignment="1">
      <alignment horizontal="right"/>
    </xf>
    <xf numFmtId="0" fontId="20" fillId="0" borderId="13"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7" fillId="0" borderId="0" xfId="0" applyFont="1" applyAlignment="1">
      <alignment horizontal="left" vertical="center" indent="1"/>
    </xf>
    <xf numFmtId="0" fontId="4" fillId="0" borderId="2" xfId="0" applyFont="1" applyBorder="1" applyAlignment="1">
      <alignment horizontal="left" vertical="center"/>
    </xf>
    <xf numFmtId="0" fontId="4" fillId="0" borderId="0" xfId="0" applyFont="1" applyBorder="1" applyAlignment="1">
      <alignment horizontal="left" vertical="center"/>
    </xf>
    <xf numFmtId="0" fontId="8" fillId="0" borderId="5" xfId="0" applyFont="1" applyBorder="1" applyAlignment="1">
      <alignment horizontal="left" vertical="center" wrapText="1" indent="1"/>
    </xf>
    <xf numFmtId="0" fontId="9" fillId="3" borderId="11"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11" fillId="0" borderId="0" xfId="0" applyFont="1" applyAlignment="1">
      <alignment horizontal="left" vertical="center" wrapText="1" indent="1" shrinkToFit="1"/>
    </xf>
    <xf numFmtId="0" fontId="5"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indent="1"/>
    </xf>
    <xf numFmtId="0" fontId="9" fillId="0" borderId="11"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19" fillId="2" borderId="11" xfId="0" applyFont="1" applyFill="1" applyBorder="1" applyAlignment="1" applyProtection="1">
      <alignment horizontal="right" vertical="center"/>
      <protection locked="0"/>
    </xf>
    <xf numFmtId="0" fontId="19" fillId="2" borderId="8" xfId="0" applyFont="1" applyFill="1" applyBorder="1" applyAlignment="1" applyProtection="1">
      <alignment horizontal="right" vertical="center"/>
      <protection locked="0"/>
    </xf>
    <xf numFmtId="0" fontId="4" fillId="0" borderId="17" xfId="0" applyFont="1" applyBorder="1" applyAlignment="1">
      <alignment horizontal="center"/>
    </xf>
    <xf numFmtId="0" fontId="7" fillId="0" borderId="0" xfId="0" applyFont="1" applyAlignment="1">
      <alignment horizontal="left" vertical="top" indent="1"/>
    </xf>
  </cellXfs>
  <cellStyles count="2">
    <cellStyle name="桁区切り" xfId="1" builtinId="6"/>
    <cellStyle name="標準" xfId="0" builtinId="0"/>
  </cellStyles>
  <dxfs count="4">
    <dxf>
      <fill>
        <patternFill>
          <bgColor rgb="FFCCFFFF"/>
        </patternFill>
      </fill>
    </dxf>
    <dxf>
      <fill>
        <patternFill>
          <bgColor rgb="FFFFCCFF"/>
        </patternFill>
      </fill>
    </dxf>
    <dxf>
      <fill>
        <patternFill>
          <bgColor theme="8" tint="0.79998168889431442"/>
        </patternFill>
      </fill>
    </dxf>
    <dxf>
      <fill>
        <patternFill>
          <bgColor rgb="FFFFCCFF"/>
        </patternFill>
      </fill>
    </dxf>
  </dxfs>
  <tableStyles count="0" defaultTableStyle="TableStyleMedium2" defaultPivotStyle="PivotStyleLight16"/>
  <colors>
    <mruColors>
      <color rgb="FF0066FF"/>
      <color rgb="FFFF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T$32" lockText="1" noThreeD="1"/>
</file>

<file path=xl/ctrlProps/ctrlProp2.xml><?xml version="1.0" encoding="utf-8"?>
<formControlPr xmlns="http://schemas.microsoft.com/office/spreadsheetml/2009/9/main" objectType="CheckBox" fmlaLink="$T$36" lockText="1" noThreeD="1"/>
</file>

<file path=xl/ctrlProps/ctrlProp3.xml><?xml version="1.0" encoding="utf-8"?>
<formControlPr xmlns="http://schemas.microsoft.com/office/spreadsheetml/2009/9/main" objectType="CheckBox" fmlaLink="$T$40" lockText="1" noThreeD="1"/>
</file>

<file path=xl/ctrlProps/ctrlProp4.xml><?xml version="1.0" encoding="utf-8"?>
<formControlPr xmlns="http://schemas.microsoft.com/office/spreadsheetml/2009/9/main" objectType="Radio" checked="Checked" firstButton="1" fmlaLink="$P$23" lockText="1" noThreeD="1"/>
</file>

<file path=xl/ctrlProps/ctrlProp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736600</xdr:colOff>
          <xdr:row>33</xdr:row>
          <xdr:rowOff>50800</xdr:rowOff>
        </xdr:from>
        <xdr:to>
          <xdr:col>13</xdr:col>
          <xdr:colOff>2438400</xdr:colOff>
          <xdr:row>35</xdr:row>
          <xdr:rowOff>44450</xdr:rowOff>
        </xdr:to>
        <xdr:sp macro="" textlink="">
          <xdr:nvSpPr>
            <xdr:cNvPr id="1027" name="Check Box 3" descr="留意事項を確認しました。"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CC" mc:Ignorable="a14" a14:legacySpreadsheetColorIndex="26"/>
            </a:solidFill>
            <a:ln w="12700">
              <a:solidFill>
                <a:srgbClr val="000000" mc:Ignorable="a14" a14:legacySpreadsheetColorIndex="8"/>
              </a:solidFill>
              <a:miter lim="800000"/>
              <a:headEnd/>
              <a:tailEnd/>
            </a:ln>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留意事項を確認しました。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35</xdr:row>
          <xdr:rowOff>146050</xdr:rowOff>
        </xdr:from>
        <xdr:to>
          <xdr:col>12</xdr:col>
          <xdr:colOff>742950</xdr:colOff>
          <xdr:row>37</xdr:row>
          <xdr:rowOff>133350</xdr:rowOff>
        </xdr:to>
        <xdr:sp macro="" textlink="">
          <xdr:nvSpPr>
            <xdr:cNvPr id="1028" name="Check Box 4" descr="留意事項を確認しました。"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CC" mc:Ignorable="a14" a14:legacySpreadsheetColorIndex="26"/>
            </a:solidFill>
            <a:ln w="12700">
              <a:solidFill>
                <a:srgbClr val="000000" mc:Ignorable="a14" a14:legacySpreadsheetColorIndex="8"/>
              </a:solidFill>
              <a:miter lim="800000"/>
              <a:headEnd/>
              <a:tailEnd/>
            </a:ln>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禁止事項を確認しました。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958850</xdr:colOff>
          <xdr:row>38</xdr:row>
          <xdr:rowOff>133350</xdr:rowOff>
        </xdr:from>
        <xdr:to>
          <xdr:col>13</xdr:col>
          <xdr:colOff>749300</xdr:colOff>
          <xdr:row>40</xdr:row>
          <xdr:rowOff>120650</xdr:rowOff>
        </xdr:to>
        <xdr:sp macro="" textlink="">
          <xdr:nvSpPr>
            <xdr:cNvPr id="1029" name="Check Box 5" descr="留意事項を確認しました。"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CC" mc:Ignorable="a14" a14:legacySpreadsheetColorIndex="26"/>
            </a:solidFill>
            <a:ln w="12700">
              <a:solidFill>
                <a:srgbClr val="000000" mc:Ignorable="a14" a14:legacySpreadsheetColorIndex="8"/>
              </a:solidFill>
              <a:miter lim="800000"/>
              <a:headEnd/>
              <a:tailEnd/>
            </a:ln>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個人情報の取り扱いを確認しました。</a:t>
              </a:r>
            </a:p>
          </xdr:txBody>
        </xdr:sp>
        <xdr:clientData fLocksWithSheet="0"/>
      </xdr:twoCellAnchor>
    </mc:Choice>
    <mc:Fallback/>
  </mc:AlternateContent>
  <xdr:twoCellAnchor>
    <xdr:from>
      <xdr:col>12</xdr:col>
      <xdr:colOff>761999</xdr:colOff>
      <xdr:row>35</xdr:row>
      <xdr:rowOff>177800</xdr:rowOff>
    </xdr:from>
    <xdr:to>
      <xdr:col>13</xdr:col>
      <xdr:colOff>2556934</xdr:colOff>
      <xdr:row>37</xdr:row>
      <xdr:rowOff>177800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127999" y="11023600"/>
          <a:ext cx="3183468" cy="389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内容を確認して、チェックを入れてください。</a:t>
          </a:r>
        </a:p>
      </xdr:txBody>
    </xdr:sp>
    <xdr:clientData/>
  </xdr:twoCellAnchor>
  <mc:AlternateContent xmlns:mc="http://schemas.openxmlformats.org/markup-compatibility/2006">
    <mc:Choice xmlns:a14="http://schemas.microsoft.com/office/drawing/2010/main" Requires="a14">
      <xdr:twoCellAnchor>
        <xdr:from>
          <xdr:col>4</xdr:col>
          <xdr:colOff>50800</xdr:colOff>
          <xdr:row>22</xdr:row>
          <xdr:rowOff>93135</xdr:rowOff>
        </xdr:from>
        <xdr:to>
          <xdr:col>9</xdr:col>
          <xdr:colOff>279400</xdr:colOff>
          <xdr:row>22</xdr:row>
          <xdr:rowOff>338669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937000" y="7967135"/>
              <a:ext cx="1930400" cy="245534"/>
              <a:chOff x="12009530" y="8514597"/>
              <a:chExt cx="1603085" cy="506413"/>
            </a:xfrm>
          </xdr:grpSpPr>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12009530" y="8523274"/>
                <a:ext cx="1166286" cy="488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加盟</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12895451" y="8514597"/>
                <a:ext cx="717164" cy="5064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非加盟</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58AD1-9A4A-497A-9252-8C0E6CC61017}">
  <sheetPr codeName="Sheet4">
    <pageSetUpPr fitToPage="1"/>
  </sheetPr>
  <dimension ref="A1:V147"/>
  <sheetViews>
    <sheetView tabSelected="1" view="pageBreakPreview" zoomScale="75" zoomScaleNormal="75" zoomScaleSheetLayoutView="75" workbookViewId="0"/>
  </sheetViews>
  <sheetFormatPr defaultRowHeight="11"/>
  <cols>
    <col min="1" max="1" width="3.6640625" customWidth="1"/>
    <col min="2" max="2" width="8.5546875" customWidth="1"/>
    <col min="3" max="4" width="27.77734375" customWidth="1"/>
    <col min="5" max="5" width="8.77734375" customWidth="1"/>
    <col min="6" max="6" width="4.77734375" customWidth="1"/>
    <col min="7" max="7" width="5.77734375" customWidth="1"/>
    <col min="8" max="8" width="4.77734375" customWidth="1"/>
    <col min="9" max="9" width="5.77734375" customWidth="1"/>
    <col min="10" max="11" width="6.6640625" customWidth="1"/>
    <col min="12" max="12" width="17.77734375" customWidth="1"/>
    <col min="13" max="13" width="24.33203125" customWidth="1"/>
    <col min="14" max="14" width="45.6640625" customWidth="1"/>
    <col min="15" max="15" width="12.109375" hidden="1" customWidth="1"/>
    <col min="16" max="16" width="11.44140625" hidden="1" customWidth="1"/>
    <col min="17" max="17" width="20" hidden="1" customWidth="1"/>
    <col min="18" max="18" width="8.21875" hidden="1" customWidth="1"/>
    <col min="19" max="19" width="8.88671875" hidden="1" customWidth="1"/>
    <col min="20" max="20" width="13.5546875" style="2" hidden="1" customWidth="1"/>
    <col min="21" max="21" width="51.21875" hidden="1" customWidth="1"/>
  </cols>
  <sheetData>
    <row r="1" spans="1:22" ht="45" customHeight="1">
      <c r="A1" s="1"/>
      <c r="B1" s="116" t="str">
        <f>U12&amp;U13&amp;U14&amp;U15&amp;U16&amp;U17&amp;U18&amp;U19&amp;U20&amp;U21&amp;U22&amp;U23&amp;U32&amp;U36&amp;U40&amp;U48&amp;U49&amp;U50&amp;U24</f>
        <v>申込日が未入力！受講申込年度が未入力！会社名が未入力！本社住所が未入力！本社電話番号が未入力！所属営業所の所在都道府県が未入力！所属営業所名が未入力！所属営業所住所が未入力！所属営業所電話番号が未入力！指導教育責任者名またはフリガナが未入力！指導教育責任者メールアドレスが未入力！留意事項を未確認！禁止事項を未確認！個人情報の取り扱いを未確認！受講者が登録されていません！受講者のフリガナが入力されていません！メインとする受講コースが選択されていません！</v>
      </c>
      <c r="C1" s="116"/>
      <c r="D1" s="116"/>
      <c r="E1" s="116"/>
      <c r="F1" s="116"/>
      <c r="G1" s="116"/>
      <c r="H1" s="116"/>
      <c r="I1" s="116"/>
      <c r="J1" s="116"/>
      <c r="K1" s="116"/>
      <c r="L1" s="116"/>
      <c r="M1" s="116"/>
      <c r="N1" s="116"/>
      <c r="V1" s="47" t="s">
        <v>122</v>
      </c>
    </row>
    <row r="2" spans="1:22" ht="50" customHeight="1">
      <c r="B2" s="117" t="str">
        <f>"【"&amp;E13&amp;"年度】全警協ｅラーニング受講申込書"</f>
        <v>【年度】全警協ｅラーニング受講申込書</v>
      </c>
      <c r="C2" s="117"/>
      <c r="D2" s="117"/>
      <c r="E2" s="117"/>
      <c r="F2" s="117"/>
      <c r="G2" s="117"/>
      <c r="H2" s="117"/>
      <c r="I2" s="117"/>
      <c r="J2" s="117"/>
      <c r="K2" s="117"/>
      <c r="L2" s="117"/>
      <c r="M2" s="117"/>
      <c r="N2" s="117"/>
    </row>
    <row r="3" spans="1:22" ht="18" customHeight="1">
      <c r="B3" s="118" t="s">
        <v>0</v>
      </c>
      <c r="C3" s="118"/>
      <c r="D3" s="118"/>
      <c r="E3" s="118"/>
      <c r="F3" s="118"/>
      <c r="G3" s="118"/>
      <c r="H3" s="118"/>
      <c r="I3" s="118"/>
      <c r="J3" s="118"/>
      <c r="K3" s="118"/>
      <c r="L3" s="118"/>
      <c r="M3" s="118"/>
      <c r="N3" s="118"/>
    </row>
    <row r="4" spans="1:22" ht="18" customHeight="1">
      <c r="B4" s="118" t="s">
        <v>135</v>
      </c>
      <c r="C4" s="118"/>
      <c r="D4" s="118"/>
      <c r="E4" s="118"/>
      <c r="F4" s="118"/>
      <c r="G4" s="118"/>
      <c r="H4" s="118"/>
      <c r="I4" s="118"/>
      <c r="J4" s="118"/>
      <c r="K4" s="118"/>
      <c r="L4" s="118"/>
      <c r="M4" s="118"/>
      <c r="N4" s="118"/>
    </row>
    <row r="5" spans="1:22" ht="18" customHeight="1">
      <c r="B5" s="119" t="s">
        <v>145</v>
      </c>
      <c r="C5" s="110"/>
      <c r="D5" s="110"/>
      <c r="E5" s="110"/>
      <c r="F5" s="110"/>
      <c r="G5" s="110"/>
      <c r="H5" s="110"/>
      <c r="I5" s="110"/>
      <c r="J5" s="110"/>
      <c r="K5" s="110"/>
      <c r="L5" s="110"/>
      <c r="M5" s="110"/>
      <c r="N5" s="110"/>
    </row>
    <row r="6" spans="1:22" ht="36" customHeight="1">
      <c r="B6" s="119" t="s">
        <v>136</v>
      </c>
      <c r="C6" s="110"/>
      <c r="D6" s="110"/>
      <c r="E6" s="110"/>
      <c r="F6" s="110"/>
      <c r="G6" s="110"/>
      <c r="H6" s="110"/>
      <c r="I6" s="110"/>
      <c r="J6" s="110"/>
      <c r="K6" s="110"/>
      <c r="L6" s="110"/>
      <c r="M6" s="110"/>
      <c r="N6" s="110"/>
    </row>
    <row r="7" spans="1:22" ht="18" customHeight="1">
      <c r="B7" s="110" t="s">
        <v>137</v>
      </c>
      <c r="C7" s="110"/>
      <c r="D7" s="110"/>
      <c r="E7" s="110"/>
      <c r="F7" s="110"/>
      <c r="G7" s="110"/>
      <c r="H7" s="110"/>
      <c r="I7" s="110"/>
      <c r="J7" s="110"/>
      <c r="K7" s="110"/>
      <c r="L7" s="110"/>
      <c r="M7" s="110"/>
      <c r="N7" s="110"/>
      <c r="P7" s="48"/>
    </row>
    <row r="8" spans="1:22" ht="18" customHeight="1">
      <c r="B8" s="110" t="s">
        <v>138</v>
      </c>
      <c r="C8" s="110"/>
      <c r="D8" s="110"/>
      <c r="E8" s="110"/>
      <c r="F8" s="110"/>
      <c r="G8" s="110"/>
      <c r="H8" s="110"/>
      <c r="I8" s="110"/>
      <c r="J8" s="110"/>
      <c r="K8" s="110"/>
      <c r="L8" s="110"/>
      <c r="M8" s="110"/>
      <c r="N8" s="110"/>
      <c r="Q8" s="48"/>
    </row>
    <row r="9" spans="1:22" ht="27" customHeight="1">
      <c r="B9" s="126" t="s">
        <v>140</v>
      </c>
      <c r="C9" s="126"/>
      <c r="D9" s="126"/>
      <c r="E9" s="126"/>
      <c r="F9" s="126"/>
      <c r="G9" s="126"/>
      <c r="H9" s="126"/>
      <c r="I9" s="126"/>
      <c r="J9" s="126"/>
      <c r="K9" s="126"/>
      <c r="L9" s="126"/>
      <c r="M9" s="126"/>
      <c r="N9" s="126"/>
    </row>
    <row r="10" spans="1:22" ht="20" customHeight="1">
      <c r="D10" s="3"/>
      <c r="E10" s="4"/>
      <c r="F10" s="111" t="s">
        <v>1</v>
      </c>
      <c r="G10" s="112"/>
      <c r="H10" s="112"/>
      <c r="I10" s="112"/>
      <c r="J10" s="112"/>
      <c r="K10" s="5"/>
      <c r="L10" s="6" t="s">
        <v>2</v>
      </c>
      <c r="M10" s="7"/>
      <c r="N10" s="7"/>
      <c r="O10" s="7"/>
      <c r="P10" s="7"/>
    </row>
    <row r="11" spans="1:22" s="8" customFormat="1" ht="11.5" thickBot="1">
      <c r="B11" s="3"/>
      <c r="C11" s="3"/>
      <c r="D11" s="3"/>
      <c r="E11" s="3"/>
      <c r="F11" s="3"/>
      <c r="G11" s="3"/>
      <c r="H11" s="3"/>
      <c r="T11" s="9" t="s">
        <v>3</v>
      </c>
      <c r="U11" s="9" t="s">
        <v>4</v>
      </c>
    </row>
    <row r="12" spans="1:22" ht="30" customHeight="1" thickBot="1">
      <c r="B12" s="10">
        <v>1</v>
      </c>
      <c r="C12" s="76" t="s">
        <v>5</v>
      </c>
      <c r="D12" s="113"/>
      <c r="E12" s="11"/>
      <c r="F12" s="12" t="s">
        <v>6</v>
      </c>
      <c r="G12" s="11"/>
      <c r="H12" s="12" t="s">
        <v>7</v>
      </c>
      <c r="I12" s="11"/>
      <c r="J12" s="13" t="s">
        <v>8</v>
      </c>
      <c r="L12" s="125" t="s">
        <v>117</v>
      </c>
      <c r="M12" s="125"/>
      <c r="N12" s="125"/>
      <c r="P12" s="40">
        <f ca="1">IFERROR(IF(OR(E12="",G12="",I12=""),TODAY(),E12&amp;"/"&amp;G12&amp;"/"&amp;I12),TODAY())</f>
        <v>44657</v>
      </c>
      <c r="Q12" s="14">
        <f ca="1">YEAR(TODAY())</f>
        <v>2022</v>
      </c>
      <c r="T12" s="14" t="b">
        <f>IF(OR(E12="",G12="",I12=""),FALSE,TRUE)</f>
        <v>0</v>
      </c>
      <c r="U12" s="15" t="str">
        <f>IF(T12=FALSE,"申込日が未入力！","")</f>
        <v>申込日が未入力！</v>
      </c>
    </row>
    <row r="13" spans="1:22" ht="30" customHeight="1" thickBot="1">
      <c r="B13" s="10">
        <v>2</v>
      </c>
      <c r="C13" s="76" t="s">
        <v>115</v>
      </c>
      <c r="D13" s="113"/>
      <c r="E13" s="123"/>
      <c r="F13" s="124"/>
      <c r="G13" s="121" t="s">
        <v>113</v>
      </c>
      <c r="H13" s="121"/>
      <c r="I13" s="46"/>
      <c r="J13" s="120" t="s">
        <v>114</v>
      </c>
      <c r="K13" s="121"/>
      <c r="L13" s="122"/>
      <c r="M13" s="114" t="str">
        <f>IF(E13&lt;&gt;"",E13&amp;"年4月4日～"&amp;E13+1&amp;"年3月31日","受講申込年度を指定してください。")</f>
        <v>受講申込年度を指定してください。</v>
      </c>
      <c r="N13" s="115"/>
      <c r="P13" s="15" t="s">
        <v>124</v>
      </c>
      <c r="Q13" s="14">
        <f ca="1">YEAR(TODAY())</f>
        <v>2022</v>
      </c>
      <c r="R13" s="14" t="str">
        <f ca="1">IF(AND(MONTH(TODAY())&gt;=1,MONTH(TODAY())&lt;=3,Q12&lt;&gt;2022),YEAR(TODAY())-1,"")</f>
        <v/>
      </c>
      <c r="T13" s="14" t="b">
        <f>IF(E13="",FALSE,TRUE)</f>
        <v>0</v>
      </c>
      <c r="U13" s="15" t="str">
        <f>IF(T13=FALSE,"受講申込年度が未入力！","")</f>
        <v>受講申込年度が未入力！</v>
      </c>
    </row>
    <row r="14" spans="1:22" ht="30" customHeight="1" thickBot="1">
      <c r="B14" s="17">
        <v>3</v>
      </c>
      <c r="C14" s="71" t="s">
        <v>9</v>
      </c>
      <c r="D14" s="72"/>
      <c r="E14" s="85"/>
      <c r="F14" s="85"/>
      <c r="G14" s="85"/>
      <c r="H14" s="85"/>
      <c r="I14" s="85"/>
      <c r="J14" s="85"/>
      <c r="K14" s="85"/>
      <c r="L14" s="85"/>
      <c r="M14" s="85"/>
      <c r="N14" s="105"/>
      <c r="T14" s="14" t="b">
        <f>IF(E14="",FALSE,TRUE)</f>
        <v>0</v>
      </c>
      <c r="U14" s="15" t="str">
        <f>IF(E14=FALSE,"会社名が未入力！","")</f>
        <v>会社名が未入力！</v>
      </c>
    </row>
    <row r="15" spans="1:22" ht="30" customHeight="1" thickBot="1">
      <c r="B15" s="17">
        <v>4</v>
      </c>
      <c r="C15" s="71" t="s">
        <v>10</v>
      </c>
      <c r="D15" s="72"/>
      <c r="E15" s="85"/>
      <c r="F15" s="85"/>
      <c r="G15" s="85"/>
      <c r="H15" s="85"/>
      <c r="I15" s="86"/>
      <c r="J15" s="86"/>
      <c r="K15" s="86"/>
      <c r="L15" s="86"/>
      <c r="M15" s="86"/>
      <c r="N15" s="87"/>
      <c r="T15" s="14" t="b">
        <f t="shared" ref="T15:T22" si="0">IF(E15="",FALSE,TRUE)</f>
        <v>0</v>
      </c>
      <c r="U15" s="15" t="str">
        <f>IF(E15=FALSE,"本社住所が未入力！","")</f>
        <v>本社住所が未入力！</v>
      </c>
    </row>
    <row r="16" spans="1:22" ht="30" customHeight="1" thickBot="1">
      <c r="B16" s="18">
        <v>5</v>
      </c>
      <c r="C16" s="91" t="s">
        <v>11</v>
      </c>
      <c r="D16" s="92"/>
      <c r="E16" s="93"/>
      <c r="F16" s="94"/>
      <c r="G16" s="94"/>
      <c r="H16" s="94"/>
      <c r="I16" s="101"/>
      <c r="K16" s="106" t="s">
        <v>120</v>
      </c>
      <c r="L16" s="106"/>
      <c r="M16" s="106"/>
      <c r="N16" s="106"/>
      <c r="P16" s="14" t="s">
        <v>126</v>
      </c>
      <c r="Q16" s="14" t="s">
        <v>127</v>
      </c>
      <c r="R16" s="29"/>
      <c r="T16" s="14" t="b">
        <f t="shared" si="0"/>
        <v>0</v>
      </c>
      <c r="U16" s="15" t="str">
        <f>IF(E16=FALSE,"本社電話番号が未入力！","")</f>
        <v>本社電話番号が未入力！</v>
      </c>
    </row>
    <row r="17" spans="2:21" ht="40" customHeight="1" thickBot="1">
      <c r="B17" s="18">
        <v>6</v>
      </c>
      <c r="C17" s="91" t="s">
        <v>12</v>
      </c>
      <c r="D17" s="92"/>
      <c r="E17" s="93"/>
      <c r="F17" s="94"/>
      <c r="G17" s="94"/>
      <c r="H17" s="101"/>
      <c r="I17" s="107" t="s">
        <v>116</v>
      </c>
      <c r="J17" s="108"/>
      <c r="K17" s="109"/>
      <c r="L17" s="102" t="str">
        <f>IFERROR(VLOOKUP($E17,県協会情報!$C$4:$F$50,4,FALSE),"都道府県を指定してください！")</f>
        <v>都道府県を指定してください！</v>
      </c>
      <c r="M17" s="103"/>
      <c r="N17" s="104"/>
      <c r="O17" s="19"/>
      <c r="P17" s="14" t="str">
        <f>IFERROR(VLOOKUP($E17,県協会情報!$C$4:$F$50,2,FALSE),"未指定")</f>
        <v>未指定</v>
      </c>
      <c r="Q17" s="14" t="str">
        <f>IFERROR(VLOOKUP($E17,県協会情報!$C$4:$F$50,3,FALSE),"未指定")</f>
        <v>未指定</v>
      </c>
      <c r="R17" s="29"/>
      <c r="T17" s="14" t="b">
        <f t="shared" si="0"/>
        <v>0</v>
      </c>
      <c r="U17" s="15" t="str">
        <f>IF(E17=FALSE,"所属営業所の所在都道府県が未入力！","")</f>
        <v>所属営業所の所在都道府県が未入力！</v>
      </c>
    </row>
    <row r="18" spans="2:21" ht="30" customHeight="1" thickBot="1">
      <c r="B18" s="17">
        <v>7</v>
      </c>
      <c r="C18" s="71" t="s">
        <v>14</v>
      </c>
      <c r="D18" s="72"/>
      <c r="E18" s="85"/>
      <c r="F18" s="85"/>
      <c r="G18" s="85"/>
      <c r="H18" s="85"/>
      <c r="I18" s="85"/>
      <c r="J18" s="105"/>
      <c r="K18" s="20"/>
      <c r="P18" s="29"/>
      <c r="Q18" s="29"/>
      <c r="R18" s="29"/>
      <c r="T18" s="14" t="b">
        <f t="shared" si="0"/>
        <v>0</v>
      </c>
      <c r="U18" s="15" t="str">
        <f>IF(E18=FALSE,"所属営業所名が未入力！","")</f>
        <v>所属営業所名が未入力！</v>
      </c>
    </row>
    <row r="19" spans="2:21" ht="30" customHeight="1" thickBot="1">
      <c r="B19" s="17">
        <v>8</v>
      </c>
      <c r="C19" s="71" t="s">
        <v>16</v>
      </c>
      <c r="D19" s="72"/>
      <c r="E19" s="85"/>
      <c r="F19" s="85"/>
      <c r="G19" s="85"/>
      <c r="H19" s="85"/>
      <c r="I19" s="86"/>
      <c r="J19" s="86"/>
      <c r="K19" s="86"/>
      <c r="L19" s="86"/>
      <c r="M19" s="86"/>
      <c r="N19" s="87"/>
      <c r="P19" s="29"/>
      <c r="Q19" s="29"/>
      <c r="R19" s="29"/>
      <c r="T19" s="14" t="b">
        <f t="shared" si="0"/>
        <v>0</v>
      </c>
      <c r="U19" s="15" t="str">
        <f>IF(E19=FALSE,"所属営業所住所が未入力！","")</f>
        <v>所属営業所住所が未入力！</v>
      </c>
    </row>
    <row r="20" spans="2:21" ht="30" customHeight="1" thickBot="1">
      <c r="B20" s="17">
        <v>9</v>
      </c>
      <c r="C20" s="71" t="s">
        <v>17</v>
      </c>
      <c r="D20" s="72"/>
      <c r="E20" s="88"/>
      <c r="F20" s="89"/>
      <c r="G20" s="89"/>
      <c r="H20" s="89"/>
      <c r="I20" s="90"/>
      <c r="P20" s="29"/>
      <c r="Q20" s="29"/>
      <c r="R20" s="29"/>
      <c r="T20" s="14" t="b">
        <f t="shared" si="0"/>
        <v>0</v>
      </c>
      <c r="U20" s="15" t="str">
        <f>IF(E20=FALSE,"所属営業所電話番号が未入力！","")</f>
        <v>所属営業所電話番号が未入力！</v>
      </c>
    </row>
    <row r="21" spans="2:21" ht="30" customHeight="1" thickBot="1">
      <c r="B21" s="18">
        <v>10</v>
      </c>
      <c r="C21" s="91" t="s">
        <v>44</v>
      </c>
      <c r="D21" s="92"/>
      <c r="E21" s="93"/>
      <c r="F21" s="94"/>
      <c r="G21" s="94"/>
      <c r="H21" s="95"/>
      <c r="I21" s="96" t="s">
        <v>18</v>
      </c>
      <c r="J21" s="97"/>
      <c r="K21" s="98"/>
      <c r="L21" s="99"/>
      <c r="M21" s="100"/>
      <c r="T21" s="14" t="b">
        <f>IF(OR(E21="",L21=""),FALSE,TRUE)</f>
        <v>0</v>
      </c>
      <c r="U21" s="15" t="str">
        <f>IF(T21=FALSE,"指導教育責任者名またはフリガナが未入力！","")</f>
        <v>指導教育責任者名またはフリガナが未入力！</v>
      </c>
    </row>
    <row r="22" spans="2:21" ht="30" customHeight="1" thickBot="1">
      <c r="B22" s="17">
        <v>11</v>
      </c>
      <c r="C22" s="71" t="s">
        <v>19</v>
      </c>
      <c r="D22" s="72"/>
      <c r="E22" s="73"/>
      <c r="F22" s="73"/>
      <c r="G22" s="73"/>
      <c r="H22" s="73"/>
      <c r="I22" s="73"/>
      <c r="J22" s="73"/>
      <c r="K22" s="74"/>
      <c r="L22" s="74"/>
      <c r="M22" s="75"/>
      <c r="N22" s="21"/>
      <c r="O22" s="49"/>
      <c r="P22" s="14" t="s">
        <v>128</v>
      </c>
      <c r="Q22" s="14" t="s">
        <v>129</v>
      </c>
      <c r="T22" s="14" t="b">
        <f t="shared" si="0"/>
        <v>0</v>
      </c>
      <c r="U22" s="15" t="str">
        <f>IF(T22=FALSE,"指導教育責任者メールアドレスが未入力！","")</f>
        <v>指導教育責任者メールアドレスが未入力！</v>
      </c>
    </row>
    <row r="23" spans="2:21" ht="35" customHeight="1" thickBot="1">
      <c r="B23" s="18">
        <v>12</v>
      </c>
      <c r="C23" s="76" t="s">
        <v>131</v>
      </c>
      <c r="D23" s="72"/>
      <c r="E23" s="77"/>
      <c r="F23" s="77"/>
      <c r="G23" s="77"/>
      <c r="H23" s="77"/>
      <c r="I23" s="77"/>
      <c r="J23" s="78"/>
      <c r="K23" s="79" t="s">
        <v>132</v>
      </c>
      <c r="L23" s="80"/>
      <c r="M23" s="80"/>
      <c r="N23" s="80"/>
      <c r="O23" s="50"/>
      <c r="P23" s="22">
        <v>1</v>
      </c>
      <c r="Q23" s="14" t="str">
        <f>IF(P23=1,"加盟",IF(P23=2,"非加盟","未選択"))</f>
        <v>加盟</v>
      </c>
      <c r="T23" s="14" t="b">
        <f>IF(Q23="NG",FALSE,TRUE)</f>
        <v>1</v>
      </c>
      <c r="U23" s="15" t="str">
        <f>IF(Q23="未選択","加盟か非加盟が未入力！","")</f>
        <v/>
      </c>
    </row>
    <row r="24" spans="2:21" ht="30" customHeight="1" thickBot="1">
      <c r="B24" s="23"/>
      <c r="C24" s="81" t="s">
        <v>134</v>
      </c>
      <c r="D24" s="82"/>
      <c r="E24" s="83" t="s">
        <v>121</v>
      </c>
      <c r="F24" s="83"/>
      <c r="G24" s="84">
        <f>IF($Q$23="加盟",3300,IF($Q$23="非加盟",4400,""))</f>
        <v>3300</v>
      </c>
      <c r="H24" s="84"/>
      <c r="I24" s="24" t="s">
        <v>20</v>
      </c>
      <c r="J24" s="25" t="str">
        <f>IF($D$48&lt;&gt;"",SUBTOTAL(3,$D$48:$D$147),"")</f>
        <v/>
      </c>
      <c r="K24" s="26" t="s">
        <v>21</v>
      </c>
      <c r="L24" s="27" t="str">
        <f>IFERROR(G24*J24,"")</f>
        <v/>
      </c>
      <c r="M24" s="28" t="s">
        <v>22</v>
      </c>
      <c r="N24" s="45" t="s">
        <v>110</v>
      </c>
      <c r="T24" s="14" t="b">
        <f>IF(COUNTIF(E22,"*,*"),TRUE,FALSE)</f>
        <v>0</v>
      </c>
      <c r="U24" s="15" t="str">
        <f>IF(T24=TRUE,"指導教育責任者メールアドレスに「,」が含まれています！","")</f>
        <v/>
      </c>
    </row>
    <row r="25" spans="2:21" ht="15" customHeight="1">
      <c r="E25" s="70" t="s">
        <v>133</v>
      </c>
      <c r="F25" s="70"/>
      <c r="G25" s="70"/>
      <c r="H25" s="70"/>
      <c r="I25" s="70"/>
      <c r="J25" s="70"/>
      <c r="K25" s="70"/>
      <c r="L25" s="70"/>
      <c r="M25" s="70"/>
      <c r="N25" s="70"/>
    </row>
    <row r="26" spans="2:21" ht="15" customHeight="1">
      <c r="B26" s="69" t="s">
        <v>23</v>
      </c>
      <c r="C26" s="69"/>
      <c r="D26" s="69"/>
      <c r="E26" s="69"/>
      <c r="F26" s="69"/>
      <c r="G26" s="69"/>
      <c r="H26" s="69"/>
      <c r="I26" s="69"/>
      <c r="J26" s="69"/>
      <c r="K26" s="69"/>
      <c r="L26" s="69"/>
      <c r="M26" s="69"/>
      <c r="N26" s="69"/>
    </row>
    <row r="27" spans="2:21" ht="15" customHeight="1">
      <c r="B27" s="68" t="s">
        <v>24</v>
      </c>
      <c r="C27" s="68"/>
      <c r="D27" s="68"/>
      <c r="E27" s="68"/>
      <c r="F27" s="68"/>
      <c r="G27" s="68"/>
      <c r="H27" s="68"/>
      <c r="I27" s="68"/>
      <c r="J27" s="68"/>
      <c r="K27" s="68"/>
      <c r="L27" s="68"/>
      <c r="M27" s="68"/>
      <c r="N27" s="68"/>
    </row>
    <row r="28" spans="2:21" ht="15" customHeight="1">
      <c r="B28" s="68" t="s">
        <v>142</v>
      </c>
      <c r="C28" s="68"/>
      <c r="D28" s="68"/>
      <c r="E28" s="68"/>
      <c r="F28" s="68"/>
      <c r="G28" s="68"/>
      <c r="H28" s="68"/>
      <c r="I28" s="68"/>
      <c r="J28" s="68"/>
      <c r="K28" s="68"/>
      <c r="L28" s="68"/>
      <c r="M28" s="68"/>
      <c r="N28" s="68"/>
    </row>
    <row r="29" spans="2:21" ht="15" customHeight="1">
      <c r="B29" s="68" t="s">
        <v>143</v>
      </c>
      <c r="C29" s="68"/>
      <c r="D29" s="68"/>
      <c r="E29" s="68"/>
      <c r="F29" s="68"/>
      <c r="G29" s="68"/>
      <c r="H29" s="68"/>
      <c r="I29" s="68"/>
      <c r="J29" s="68"/>
      <c r="K29" s="68"/>
      <c r="L29" s="68"/>
      <c r="M29" s="68"/>
      <c r="N29" s="68"/>
    </row>
    <row r="30" spans="2:21" ht="15" customHeight="1">
      <c r="B30" s="68" t="s">
        <v>141</v>
      </c>
      <c r="C30" s="68"/>
      <c r="D30" s="68"/>
      <c r="E30" s="68"/>
      <c r="F30" s="68"/>
      <c r="G30" s="68"/>
      <c r="H30" s="68"/>
      <c r="I30" s="68"/>
      <c r="J30" s="68"/>
      <c r="K30" s="68"/>
      <c r="L30" s="68"/>
      <c r="M30" s="68"/>
      <c r="N30" s="68"/>
    </row>
    <row r="31" spans="2:21" ht="15" customHeight="1">
      <c r="B31" s="68" t="s">
        <v>25</v>
      </c>
      <c r="C31" s="68"/>
      <c r="D31" s="68"/>
      <c r="E31" s="68"/>
      <c r="F31" s="68"/>
      <c r="G31" s="68"/>
      <c r="H31" s="68"/>
      <c r="I31" s="68"/>
      <c r="J31" s="68"/>
      <c r="K31" s="68"/>
      <c r="L31" s="68"/>
      <c r="M31" s="68"/>
      <c r="N31" s="68"/>
    </row>
    <row r="32" spans="2:21" ht="15" customHeight="1">
      <c r="B32" s="68" t="s">
        <v>26</v>
      </c>
      <c r="C32" s="68"/>
      <c r="D32" s="68"/>
      <c r="E32" s="68"/>
      <c r="F32" s="68"/>
      <c r="G32" s="68"/>
      <c r="H32" s="68"/>
      <c r="I32" s="68"/>
      <c r="J32" s="68"/>
      <c r="K32" s="68"/>
      <c r="L32" s="68"/>
      <c r="M32" s="68"/>
      <c r="N32" s="68"/>
      <c r="T32" s="30" t="b">
        <v>0</v>
      </c>
      <c r="U32" s="15" t="str">
        <f>IF(T32=FALSE,"留意事項を未確認！","")</f>
        <v>留意事項を未確認！</v>
      </c>
    </row>
    <row r="33" spans="2:21" ht="15" customHeight="1">
      <c r="B33" s="68" t="s">
        <v>27</v>
      </c>
      <c r="C33" s="68"/>
      <c r="D33" s="68"/>
      <c r="E33" s="68"/>
      <c r="F33" s="68"/>
      <c r="G33" s="68"/>
      <c r="H33" s="68"/>
      <c r="I33" s="68"/>
      <c r="J33" s="68"/>
      <c r="K33" s="68"/>
      <c r="L33" s="68"/>
      <c r="M33" s="68"/>
      <c r="N33" s="68"/>
    </row>
    <row r="34" spans="2:21" ht="15" customHeight="1">
      <c r="B34" s="69" t="s">
        <v>28</v>
      </c>
      <c r="C34" s="69"/>
      <c r="D34" s="69"/>
      <c r="E34" s="69"/>
      <c r="F34" s="69"/>
      <c r="G34" s="69"/>
      <c r="H34" s="69"/>
      <c r="I34" s="69"/>
      <c r="J34" s="69"/>
      <c r="K34" s="69"/>
      <c r="L34" s="69"/>
      <c r="M34" s="69"/>
      <c r="N34" s="69"/>
    </row>
    <row r="35" spans="2:21" ht="15" customHeight="1">
      <c r="B35" s="68" t="s">
        <v>48</v>
      </c>
      <c r="C35" s="68"/>
      <c r="D35" s="68"/>
      <c r="E35" s="68"/>
      <c r="F35" s="68"/>
      <c r="G35" s="68"/>
      <c r="H35" s="68"/>
      <c r="I35" s="68"/>
      <c r="J35" s="68"/>
      <c r="K35" s="68"/>
      <c r="L35" s="68"/>
      <c r="M35" s="68"/>
      <c r="N35" s="68"/>
    </row>
    <row r="36" spans="2:21" ht="15" customHeight="1">
      <c r="B36" s="68" t="s">
        <v>45</v>
      </c>
      <c r="C36" s="68"/>
      <c r="D36" s="68"/>
      <c r="E36" s="68"/>
      <c r="F36" s="68"/>
      <c r="G36" s="68"/>
      <c r="H36" s="68"/>
      <c r="I36" s="68"/>
      <c r="J36" s="68"/>
      <c r="K36" s="68"/>
      <c r="L36" s="68"/>
      <c r="M36" s="68"/>
      <c r="N36" s="68"/>
      <c r="T36" s="30" t="b">
        <v>0</v>
      </c>
      <c r="U36" s="15" t="str">
        <f>IF(T36=FALSE,"禁止事項を未確認！","")</f>
        <v>禁止事項を未確認！</v>
      </c>
    </row>
    <row r="37" spans="2:21" ht="15" customHeight="1">
      <c r="B37" s="68" t="s">
        <v>46</v>
      </c>
      <c r="C37" s="68"/>
      <c r="D37" s="68"/>
      <c r="E37" s="68"/>
      <c r="F37" s="68"/>
      <c r="G37" s="68"/>
      <c r="H37" s="68"/>
      <c r="I37" s="68"/>
      <c r="J37" s="68"/>
      <c r="K37" s="68"/>
      <c r="L37" s="68"/>
      <c r="M37" s="68"/>
      <c r="N37" s="68"/>
    </row>
    <row r="38" spans="2:21" ht="15" customHeight="1">
      <c r="B38" s="68" t="s">
        <v>47</v>
      </c>
      <c r="C38" s="68"/>
      <c r="D38" s="68"/>
      <c r="E38" s="68"/>
      <c r="F38" s="68"/>
      <c r="G38" s="68"/>
      <c r="H38" s="68"/>
      <c r="I38" s="68"/>
      <c r="J38" s="68"/>
      <c r="K38" s="68"/>
      <c r="L38" s="68"/>
      <c r="M38" s="68"/>
      <c r="N38" s="68"/>
    </row>
    <row r="39" spans="2:21" ht="15" customHeight="1">
      <c r="B39" s="69" t="s">
        <v>29</v>
      </c>
      <c r="C39" s="69"/>
      <c r="D39" s="69"/>
      <c r="E39" s="69"/>
      <c r="F39" s="69"/>
      <c r="G39" s="69"/>
      <c r="H39" s="69"/>
      <c r="I39" s="69"/>
      <c r="J39" s="69"/>
      <c r="K39" s="69"/>
      <c r="L39" s="69"/>
      <c r="M39" s="69"/>
      <c r="N39" s="69"/>
    </row>
    <row r="40" spans="2:21" ht="15" customHeight="1">
      <c r="B40" s="68" t="s">
        <v>30</v>
      </c>
      <c r="C40" s="68"/>
      <c r="D40" s="68"/>
      <c r="E40" s="68"/>
      <c r="F40" s="68"/>
      <c r="G40" s="68"/>
      <c r="H40" s="68"/>
      <c r="I40" s="68"/>
      <c r="J40" s="68"/>
      <c r="K40" s="68"/>
      <c r="L40" s="68"/>
      <c r="M40" s="68"/>
      <c r="N40" s="68"/>
      <c r="T40" s="30" t="b">
        <v>0</v>
      </c>
      <c r="U40" s="15" t="str">
        <f>IF(T40=FALSE,"個人情報の取り扱いを未確認！","")</f>
        <v>個人情報の取り扱いを未確認！</v>
      </c>
    </row>
    <row r="41" spans="2:21" ht="15" customHeight="1">
      <c r="B41" s="68" t="s">
        <v>31</v>
      </c>
      <c r="C41" s="68"/>
      <c r="D41" s="68"/>
      <c r="E41" s="68"/>
      <c r="F41" s="68"/>
      <c r="G41" s="68"/>
      <c r="H41" s="68"/>
      <c r="I41" s="68"/>
      <c r="J41" s="68"/>
      <c r="K41" s="68"/>
      <c r="L41" s="68"/>
      <c r="M41" s="68"/>
      <c r="N41" s="68"/>
    </row>
    <row r="42" spans="2:21" ht="15" hidden="1" customHeight="1">
      <c r="B42" s="59"/>
      <c r="C42" s="59"/>
      <c r="D42" s="59"/>
      <c r="E42" s="59"/>
      <c r="F42" s="59"/>
      <c r="G42" s="59"/>
      <c r="H42" s="59"/>
      <c r="I42" s="59"/>
      <c r="J42" s="59"/>
      <c r="K42" s="59"/>
      <c r="L42" s="59"/>
      <c r="M42" s="59"/>
      <c r="N42" s="59"/>
      <c r="T42"/>
    </row>
    <row r="43" spans="2:21" ht="15" hidden="1" customHeight="1">
      <c r="B43" s="58"/>
      <c r="C43" s="58"/>
      <c r="D43" s="58"/>
      <c r="E43" s="58"/>
      <c r="F43" s="58"/>
      <c r="G43" s="58"/>
      <c r="H43" s="58"/>
      <c r="I43" s="58"/>
      <c r="J43" s="58"/>
      <c r="K43" s="58"/>
      <c r="L43" s="58"/>
      <c r="M43" s="58"/>
      <c r="N43" s="58"/>
    </row>
    <row r="44" spans="2:21" ht="15" hidden="1" customHeight="1">
      <c r="B44" s="59"/>
      <c r="C44" s="59"/>
      <c r="D44" s="59"/>
      <c r="E44" s="59"/>
      <c r="F44" s="59"/>
      <c r="G44" s="59"/>
      <c r="H44" s="59"/>
      <c r="I44" s="59"/>
      <c r="J44" s="59"/>
      <c r="K44" s="59"/>
      <c r="L44" s="59"/>
      <c r="M44" s="59"/>
      <c r="N44" s="59"/>
    </row>
    <row r="45" spans="2:21" ht="30" customHeight="1">
      <c r="B45" s="51" t="s">
        <v>32</v>
      </c>
      <c r="C45" s="52"/>
      <c r="D45" s="53" t="s">
        <v>33</v>
      </c>
      <c r="E45" s="52"/>
      <c r="F45" s="52"/>
      <c r="G45" s="52"/>
      <c r="H45" s="52"/>
      <c r="I45" s="52"/>
      <c r="J45" s="52"/>
      <c r="K45" s="52"/>
      <c r="L45" s="52"/>
      <c r="M45" s="53" t="s">
        <v>34</v>
      </c>
      <c r="N45" s="52"/>
    </row>
    <row r="46" spans="2:21" ht="20" customHeight="1">
      <c r="B46" s="31" t="s">
        <v>35</v>
      </c>
      <c r="C46" s="31" t="s">
        <v>36</v>
      </c>
      <c r="D46" s="31" t="s">
        <v>37</v>
      </c>
      <c r="E46" s="60" t="s">
        <v>38</v>
      </c>
      <c r="F46" s="61"/>
      <c r="G46" s="61"/>
      <c r="H46" s="61"/>
      <c r="I46" s="62"/>
      <c r="J46" s="63" t="s">
        <v>39</v>
      </c>
      <c r="K46" s="63"/>
      <c r="L46" s="63"/>
      <c r="M46" s="31" t="s">
        <v>40</v>
      </c>
      <c r="N46" s="31" t="s">
        <v>41</v>
      </c>
    </row>
    <row r="47" spans="2:21" ht="20" customHeight="1">
      <c r="B47" s="32">
        <v>0</v>
      </c>
      <c r="C47" s="33" t="s">
        <v>42</v>
      </c>
      <c r="D47" s="34" t="str">
        <f>IF(E21="","",E21)</f>
        <v/>
      </c>
      <c r="E47" s="64" t="str">
        <f>IF(L21="","",L21)</f>
        <v/>
      </c>
      <c r="F47" s="65" t="str">
        <f t="shared" ref="F47:I47" si="1">IF(G21="","",G21)</f>
        <v/>
      </c>
      <c r="G47" s="65" t="str">
        <f t="shared" si="1"/>
        <v/>
      </c>
      <c r="H47" s="65" t="str">
        <f t="shared" si="1"/>
        <v>フリガナ</v>
      </c>
      <c r="I47" s="66" t="str">
        <f t="shared" si="1"/>
        <v/>
      </c>
      <c r="J47" s="67"/>
      <c r="K47" s="67"/>
      <c r="L47" s="67"/>
      <c r="M47" s="38"/>
      <c r="N47" s="38"/>
      <c r="Q47" t="s">
        <v>147</v>
      </c>
      <c r="R47" t="s">
        <v>187</v>
      </c>
    </row>
    <row r="48" spans="2:21" ht="20" customHeight="1">
      <c r="B48" s="32">
        <v>1</v>
      </c>
      <c r="C48" s="35" t="s">
        <v>43</v>
      </c>
      <c r="D48" s="36"/>
      <c r="E48" s="54"/>
      <c r="F48" s="55"/>
      <c r="G48" s="55"/>
      <c r="H48" s="55"/>
      <c r="I48" s="56"/>
      <c r="J48" s="57"/>
      <c r="K48" s="57"/>
      <c r="L48" s="57"/>
      <c r="M48" s="38"/>
      <c r="N48" s="38"/>
      <c r="O48" t="str">
        <f>IFERROR(VLOOKUP(J48,$Q$47:$R$56,2,FALSE),"")</f>
        <v/>
      </c>
      <c r="Q48" t="s">
        <v>148</v>
      </c>
      <c r="R48" t="s">
        <v>188</v>
      </c>
      <c r="T48" s="14" t="b">
        <f>IF(D48="",FALSE,TRUE)</f>
        <v>0</v>
      </c>
      <c r="U48" s="15" t="str">
        <f>IF(T48=FALSE,"受講者が登録されていません！","")</f>
        <v>受講者が登録されていません！</v>
      </c>
    </row>
    <row r="49" spans="2:21" ht="20" customHeight="1">
      <c r="B49" s="32">
        <v>2</v>
      </c>
      <c r="C49" s="37"/>
      <c r="D49" s="36"/>
      <c r="E49" s="54"/>
      <c r="F49" s="55"/>
      <c r="G49" s="55"/>
      <c r="H49" s="55"/>
      <c r="I49" s="56"/>
      <c r="J49" s="57"/>
      <c r="K49" s="57"/>
      <c r="L49" s="57"/>
      <c r="M49" s="38"/>
      <c r="N49" s="38"/>
      <c r="O49" t="str">
        <f t="shared" ref="O49:O112" si="2">IFERROR(VLOOKUP(J49,$Q$47:$R$56,2,FALSE),"")</f>
        <v/>
      </c>
      <c r="Q49" t="s">
        <v>149</v>
      </c>
      <c r="R49" t="s">
        <v>189</v>
      </c>
      <c r="T49" s="14" t="b">
        <f>IF(E48="",FALSE,TRUE)</f>
        <v>0</v>
      </c>
      <c r="U49" s="15" t="str">
        <f>IF(T49=FALSE,"受講者のフリガナが入力されていません！","")</f>
        <v>受講者のフリガナが入力されていません！</v>
      </c>
    </row>
    <row r="50" spans="2:21" ht="20" customHeight="1">
      <c r="B50" s="32">
        <v>3</v>
      </c>
      <c r="C50" s="37"/>
      <c r="D50" s="36"/>
      <c r="E50" s="54"/>
      <c r="F50" s="55"/>
      <c r="G50" s="55"/>
      <c r="H50" s="55"/>
      <c r="I50" s="56"/>
      <c r="J50" s="57"/>
      <c r="K50" s="57"/>
      <c r="L50" s="57"/>
      <c r="M50" s="38"/>
      <c r="N50" s="38"/>
      <c r="O50" t="str">
        <f t="shared" si="2"/>
        <v/>
      </c>
      <c r="Q50" t="s">
        <v>150</v>
      </c>
      <c r="R50" t="s">
        <v>190</v>
      </c>
      <c r="T50" s="14" t="b">
        <f>IF(J48="",FALSE,TRUE)</f>
        <v>0</v>
      </c>
      <c r="U50" s="15" t="str">
        <f>IF(T50=FALSE,"メインとする受講コースが選択されていません！","")</f>
        <v>メインとする受講コースが選択されていません！</v>
      </c>
    </row>
    <row r="51" spans="2:21" ht="20" customHeight="1">
      <c r="B51" s="32">
        <v>4</v>
      </c>
      <c r="C51" s="37"/>
      <c r="D51" s="36"/>
      <c r="E51" s="54"/>
      <c r="F51" s="55"/>
      <c r="G51" s="55"/>
      <c r="H51" s="55"/>
      <c r="I51" s="56"/>
      <c r="J51" s="57"/>
      <c r="K51" s="57"/>
      <c r="L51" s="57"/>
      <c r="M51" s="38"/>
      <c r="N51" s="38"/>
      <c r="O51" t="str">
        <f t="shared" si="2"/>
        <v/>
      </c>
      <c r="Q51" t="s">
        <v>149</v>
      </c>
      <c r="R51" t="s">
        <v>191</v>
      </c>
    </row>
    <row r="52" spans="2:21" ht="20" customHeight="1">
      <c r="B52" s="32">
        <v>5</v>
      </c>
      <c r="C52" s="37"/>
      <c r="D52" s="36"/>
      <c r="E52" s="54"/>
      <c r="F52" s="55"/>
      <c r="G52" s="55"/>
      <c r="H52" s="55"/>
      <c r="I52" s="56"/>
      <c r="J52" s="57"/>
      <c r="K52" s="57"/>
      <c r="L52" s="57"/>
      <c r="M52" s="38"/>
      <c r="N52" s="38"/>
      <c r="O52" t="str">
        <f t="shared" si="2"/>
        <v/>
      </c>
      <c r="Q52" t="s">
        <v>151</v>
      </c>
      <c r="R52" t="s">
        <v>192</v>
      </c>
    </row>
    <row r="53" spans="2:21" ht="20" customHeight="1">
      <c r="B53" s="32">
        <v>6</v>
      </c>
      <c r="C53" s="37"/>
      <c r="D53" s="36"/>
      <c r="E53" s="54"/>
      <c r="F53" s="55"/>
      <c r="G53" s="55"/>
      <c r="H53" s="55"/>
      <c r="I53" s="56"/>
      <c r="J53" s="57"/>
      <c r="K53" s="57"/>
      <c r="L53" s="57"/>
      <c r="M53" s="38"/>
      <c r="N53" s="38"/>
      <c r="O53" t="str">
        <f t="shared" si="2"/>
        <v/>
      </c>
      <c r="Q53" t="s">
        <v>152</v>
      </c>
      <c r="R53" t="s">
        <v>193</v>
      </c>
    </row>
    <row r="54" spans="2:21" ht="20" customHeight="1">
      <c r="B54" s="32">
        <v>7</v>
      </c>
      <c r="C54" s="37"/>
      <c r="D54" s="36"/>
      <c r="E54" s="54"/>
      <c r="F54" s="55"/>
      <c r="G54" s="55"/>
      <c r="H54" s="55"/>
      <c r="I54" s="56"/>
      <c r="J54" s="57"/>
      <c r="K54" s="57"/>
      <c r="L54" s="57"/>
      <c r="M54" s="38"/>
      <c r="N54" s="38"/>
      <c r="O54" t="str">
        <f t="shared" si="2"/>
        <v/>
      </c>
      <c r="Q54" t="s">
        <v>153</v>
      </c>
      <c r="R54" t="s">
        <v>194</v>
      </c>
    </row>
    <row r="55" spans="2:21" ht="20" customHeight="1">
      <c r="B55" s="32">
        <v>8</v>
      </c>
      <c r="C55" s="37"/>
      <c r="D55" s="36"/>
      <c r="E55" s="54"/>
      <c r="F55" s="55"/>
      <c r="G55" s="55"/>
      <c r="H55" s="55"/>
      <c r="I55" s="56"/>
      <c r="J55" s="57"/>
      <c r="K55" s="57"/>
      <c r="L55" s="57"/>
      <c r="M55" s="38"/>
      <c r="N55" s="38"/>
      <c r="O55" t="str">
        <f t="shared" si="2"/>
        <v/>
      </c>
      <c r="Q55" t="s">
        <v>154</v>
      </c>
      <c r="R55" t="s">
        <v>195</v>
      </c>
    </row>
    <row r="56" spans="2:21" ht="20" customHeight="1">
      <c r="B56" s="32">
        <v>9</v>
      </c>
      <c r="C56" s="37"/>
      <c r="D56" s="36"/>
      <c r="E56" s="54"/>
      <c r="F56" s="55"/>
      <c r="G56" s="55"/>
      <c r="H56" s="55"/>
      <c r="I56" s="56"/>
      <c r="J56" s="57"/>
      <c r="K56" s="57"/>
      <c r="L56" s="57"/>
      <c r="M56" s="38"/>
      <c r="N56" s="38"/>
      <c r="O56" t="str">
        <f t="shared" si="2"/>
        <v/>
      </c>
      <c r="Q56" t="s">
        <v>155</v>
      </c>
      <c r="R56" t="s">
        <v>196</v>
      </c>
    </row>
    <row r="57" spans="2:21" ht="20" customHeight="1">
      <c r="B57" s="32">
        <v>10</v>
      </c>
      <c r="C57" s="37"/>
      <c r="D57" s="36"/>
      <c r="E57" s="54"/>
      <c r="F57" s="55"/>
      <c r="G57" s="55"/>
      <c r="H57" s="55"/>
      <c r="I57" s="56"/>
      <c r="J57" s="57"/>
      <c r="K57" s="57"/>
      <c r="L57" s="57"/>
      <c r="M57" s="38"/>
      <c r="N57" s="38"/>
      <c r="O57" t="str">
        <f t="shared" si="2"/>
        <v/>
      </c>
    </row>
    <row r="58" spans="2:21" ht="20" customHeight="1">
      <c r="B58" s="32">
        <v>11</v>
      </c>
      <c r="C58" s="37"/>
      <c r="D58" s="36"/>
      <c r="E58" s="54"/>
      <c r="F58" s="55"/>
      <c r="G58" s="55"/>
      <c r="H58" s="55"/>
      <c r="I58" s="56"/>
      <c r="J58" s="57"/>
      <c r="K58" s="57"/>
      <c r="L58" s="57"/>
      <c r="M58" s="38"/>
      <c r="N58" s="38"/>
      <c r="O58" t="str">
        <f t="shared" si="2"/>
        <v/>
      </c>
    </row>
    <row r="59" spans="2:21" ht="20" customHeight="1">
      <c r="B59" s="32">
        <v>12</v>
      </c>
      <c r="C59" s="37"/>
      <c r="D59" s="36"/>
      <c r="E59" s="54"/>
      <c r="F59" s="55"/>
      <c r="G59" s="55"/>
      <c r="H59" s="55"/>
      <c r="I59" s="56"/>
      <c r="J59" s="57"/>
      <c r="K59" s="57"/>
      <c r="L59" s="57"/>
      <c r="M59" s="38"/>
      <c r="N59" s="38"/>
      <c r="O59" t="str">
        <f t="shared" si="2"/>
        <v/>
      </c>
    </row>
    <row r="60" spans="2:21" ht="20" customHeight="1">
      <c r="B60" s="32">
        <v>13</v>
      </c>
      <c r="C60" s="37"/>
      <c r="D60" s="36"/>
      <c r="E60" s="54"/>
      <c r="F60" s="55"/>
      <c r="G60" s="55"/>
      <c r="H60" s="55"/>
      <c r="I60" s="56"/>
      <c r="J60" s="57"/>
      <c r="K60" s="57"/>
      <c r="L60" s="57"/>
      <c r="M60" s="38"/>
      <c r="N60" s="38"/>
      <c r="O60" t="str">
        <f t="shared" si="2"/>
        <v/>
      </c>
    </row>
    <row r="61" spans="2:21" ht="20" customHeight="1">
      <c r="B61" s="32">
        <v>14</v>
      </c>
      <c r="C61" s="37"/>
      <c r="D61" s="36"/>
      <c r="E61" s="54"/>
      <c r="F61" s="55"/>
      <c r="G61" s="55"/>
      <c r="H61" s="55"/>
      <c r="I61" s="56"/>
      <c r="J61" s="57"/>
      <c r="K61" s="57"/>
      <c r="L61" s="57"/>
      <c r="M61" s="38"/>
      <c r="N61" s="38"/>
      <c r="O61" t="str">
        <f t="shared" si="2"/>
        <v/>
      </c>
    </row>
    <row r="62" spans="2:21" ht="20" customHeight="1">
      <c r="B62" s="32">
        <v>15</v>
      </c>
      <c r="C62" s="37"/>
      <c r="D62" s="36"/>
      <c r="E62" s="54"/>
      <c r="F62" s="55"/>
      <c r="G62" s="55"/>
      <c r="H62" s="55"/>
      <c r="I62" s="56"/>
      <c r="J62" s="57"/>
      <c r="K62" s="57"/>
      <c r="L62" s="57"/>
      <c r="M62" s="38"/>
      <c r="N62" s="38"/>
      <c r="O62" t="str">
        <f t="shared" si="2"/>
        <v/>
      </c>
    </row>
    <row r="63" spans="2:21" ht="20" customHeight="1">
      <c r="B63" s="32">
        <v>16</v>
      </c>
      <c r="C63" s="37"/>
      <c r="D63" s="36"/>
      <c r="E63" s="54"/>
      <c r="F63" s="55"/>
      <c r="G63" s="55"/>
      <c r="H63" s="55"/>
      <c r="I63" s="56"/>
      <c r="J63" s="57"/>
      <c r="K63" s="57"/>
      <c r="L63" s="57"/>
      <c r="M63" s="38"/>
      <c r="N63" s="38"/>
      <c r="O63" t="str">
        <f t="shared" si="2"/>
        <v/>
      </c>
    </row>
    <row r="64" spans="2:21" ht="20" customHeight="1">
      <c r="B64" s="32">
        <v>17</v>
      </c>
      <c r="C64" s="37"/>
      <c r="D64" s="36"/>
      <c r="E64" s="54"/>
      <c r="F64" s="55"/>
      <c r="G64" s="55"/>
      <c r="H64" s="55"/>
      <c r="I64" s="56"/>
      <c r="J64" s="57"/>
      <c r="K64" s="57"/>
      <c r="L64" s="57"/>
      <c r="M64" s="38"/>
      <c r="N64" s="38"/>
      <c r="O64" t="str">
        <f t="shared" si="2"/>
        <v/>
      </c>
    </row>
    <row r="65" spans="2:15" ht="20" customHeight="1">
      <c r="B65" s="32">
        <v>18</v>
      </c>
      <c r="C65" s="37"/>
      <c r="D65" s="36"/>
      <c r="E65" s="54"/>
      <c r="F65" s="55"/>
      <c r="G65" s="55"/>
      <c r="H65" s="55"/>
      <c r="I65" s="56"/>
      <c r="J65" s="57"/>
      <c r="K65" s="57"/>
      <c r="L65" s="57"/>
      <c r="M65" s="38"/>
      <c r="N65" s="38"/>
      <c r="O65" t="str">
        <f t="shared" si="2"/>
        <v/>
      </c>
    </row>
    <row r="66" spans="2:15" ht="20" customHeight="1">
      <c r="B66" s="32">
        <v>19</v>
      </c>
      <c r="C66" s="37"/>
      <c r="D66" s="36"/>
      <c r="E66" s="54"/>
      <c r="F66" s="55"/>
      <c r="G66" s="55"/>
      <c r="H66" s="55"/>
      <c r="I66" s="56"/>
      <c r="J66" s="57"/>
      <c r="K66" s="57"/>
      <c r="L66" s="57"/>
      <c r="M66" s="38"/>
      <c r="N66" s="38"/>
      <c r="O66" t="str">
        <f t="shared" si="2"/>
        <v/>
      </c>
    </row>
    <row r="67" spans="2:15" ht="20" customHeight="1">
      <c r="B67" s="32">
        <v>20</v>
      </c>
      <c r="C67" s="37"/>
      <c r="D67" s="36"/>
      <c r="E67" s="54"/>
      <c r="F67" s="55"/>
      <c r="G67" s="55"/>
      <c r="H67" s="55"/>
      <c r="I67" s="56"/>
      <c r="J67" s="57"/>
      <c r="K67" s="57"/>
      <c r="L67" s="57"/>
      <c r="M67" s="38"/>
      <c r="N67" s="38"/>
      <c r="O67" t="str">
        <f t="shared" si="2"/>
        <v/>
      </c>
    </row>
    <row r="68" spans="2:15" ht="20" customHeight="1">
      <c r="B68" s="32">
        <v>21</v>
      </c>
      <c r="C68" s="37"/>
      <c r="D68" s="36"/>
      <c r="E68" s="54"/>
      <c r="F68" s="55"/>
      <c r="G68" s="55"/>
      <c r="H68" s="55"/>
      <c r="I68" s="56"/>
      <c r="J68" s="57"/>
      <c r="K68" s="57"/>
      <c r="L68" s="57"/>
      <c r="M68" s="38"/>
      <c r="N68" s="38"/>
      <c r="O68" t="str">
        <f t="shared" si="2"/>
        <v/>
      </c>
    </row>
    <row r="69" spans="2:15" ht="20" customHeight="1">
      <c r="B69" s="32">
        <v>22</v>
      </c>
      <c r="C69" s="37"/>
      <c r="D69" s="36"/>
      <c r="E69" s="54"/>
      <c r="F69" s="55"/>
      <c r="G69" s="55"/>
      <c r="H69" s="55"/>
      <c r="I69" s="56"/>
      <c r="J69" s="57"/>
      <c r="K69" s="57"/>
      <c r="L69" s="57"/>
      <c r="M69" s="38"/>
      <c r="N69" s="38"/>
      <c r="O69" t="str">
        <f t="shared" si="2"/>
        <v/>
      </c>
    </row>
    <row r="70" spans="2:15" ht="20" customHeight="1">
      <c r="B70" s="32">
        <v>23</v>
      </c>
      <c r="C70" s="37"/>
      <c r="D70" s="36"/>
      <c r="E70" s="54"/>
      <c r="F70" s="55"/>
      <c r="G70" s="55"/>
      <c r="H70" s="55"/>
      <c r="I70" s="56"/>
      <c r="J70" s="57"/>
      <c r="K70" s="57"/>
      <c r="L70" s="57"/>
      <c r="M70" s="38"/>
      <c r="N70" s="38"/>
      <c r="O70" t="str">
        <f t="shared" si="2"/>
        <v/>
      </c>
    </row>
    <row r="71" spans="2:15" ht="20" customHeight="1">
      <c r="B71" s="32">
        <v>24</v>
      </c>
      <c r="C71" s="37"/>
      <c r="D71" s="36"/>
      <c r="E71" s="54"/>
      <c r="F71" s="55"/>
      <c r="G71" s="55"/>
      <c r="H71" s="55"/>
      <c r="I71" s="56"/>
      <c r="J71" s="57"/>
      <c r="K71" s="57"/>
      <c r="L71" s="57"/>
      <c r="M71" s="38"/>
      <c r="N71" s="38"/>
      <c r="O71" t="str">
        <f t="shared" si="2"/>
        <v/>
      </c>
    </row>
    <row r="72" spans="2:15" ht="20" customHeight="1">
      <c r="B72" s="32">
        <v>25</v>
      </c>
      <c r="C72" s="37"/>
      <c r="D72" s="36"/>
      <c r="E72" s="54"/>
      <c r="F72" s="55"/>
      <c r="G72" s="55"/>
      <c r="H72" s="55"/>
      <c r="I72" s="56"/>
      <c r="J72" s="57"/>
      <c r="K72" s="57"/>
      <c r="L72" s="57"/>
      <c r="M72" s="38"/>
      <c r="N72" s="38"/>
      <c r="O72" t="str">
        <f t="shared" si="2"/>
        <v/>
      </c>
    </row>
    <row r="73" spans="2:15" ht="20" customHeight="1">
      <c r="B73" s="32">
        <v>26</v>
      </c>
      <c r="C73" s="37"/>
      <c r="D73" s="36"/>
      <c r="E73" s="54"/>
      <c r="F73" s="55"/>
      <c r="G73" s="55"/>
      <c r="H73" s="55"/>
      <c r="I73" s="56"/>
      <c r="J73" s="57"/>
      <c r="K73" s="57"/>
      <c r="L73" s="57"/>
      <c r="M73" s="38"/>
      <c r="N73" s="38"/>
      <c r="O73" t="str">
        <f t="shared" si="2"/>
        <v/>
      </c>
    </row>
    <row r="74" spans="2:15" ht="20" customHeight="1">
      <c r="B74" s="32">
        <v>27</v>
      </c>
      <c r="C74" s="37"/>
      <c r="D74" s="36"/>
      <c r="E74" s="54"/>
      <c r="F74" s="55"/>
      <c r="G74" s="55"/>
      <c r="H74" s="55"/>
      <c r="I74" s="56"/>
      <c r="J74" s="57"/>
      <c r="K74" s="57"/>
      <c r="L74" s="57"/>
      <c r="M74" s="38"/>
      <c r="N74" s="38"/>
      <c r="O74" t="str">
        <f t="shared" si="2"/>
        <v/>
      </c>
    </row>
    <row r="75" spans="2:15" ht="20" customHeight="1">
      <c r="B75" s="32">
        <v>28</v>
      </c>
      <c r="C75" s="37"/>
      <c r="D75" s="36"/>
      <c r="E75" s="54"/>
      <c r="F75" s="55"/>
      <c r="G75" s="55"/>
      <c r="H75" s="55"/>
      <c r="I75" s="56"/>
      <c r="J75" s="57"/>
      <c r="K75" s="57"/>
      <c r="L75" s="57"/>
      <c r="M75" s="38"/>
      <c r="N75" s="38"/>
      <c r="O75" t="str">
        <f t="shared" si="2"/>
        <v/>
      </c>
    </row>
    <row r="76" spans="2:15" ht="20" customHeight="1">
      <c r="B76" s="32">
        <v>29</v>
      </c>
      <c r="C76" s="37"/>
      <c r="D76" s="36"/>
      <c r="E76" s="54"/>
      <c r="F76" s="55"/>
      <c r="G76" s="55"/>
      <c r="H76" s="55"/>
      <c r="I76" s="56"/>
      <c r="J76" s="57"/>
      <c r="K76" s="57"/>
      <c r="L76" s="57"/>
      <c r="M76" s="38"/>
      <c r="N76" s="38"/>
      <c r="O76" t="str">
        <f t="shared" si="2"/>
        <v/>
      </c>
    </row>
    <row r="77" spans="2:15" ht="20" customHeight="1">
      <c r="B77" s="32">
        <v>30</v>
      </c>
      <c r="C77" s="37"/>
      <c r="D77" s="36"/>
      <c r="E77" s="54"/>
      <c r="F77" s="55"/>
      <c r="G77" s="55"/>
      <c r="H77" s="55"/>
      <c r="I77" s="56"/>
      <c r="J77" s="57"/>
      <c r="K77" s="57"/>
      <c r="L77" s="57"/>
      <c r="M77" s="38"/>
      <c r="N77" s="38"/>
      <c r="O77" t="str">
        <f t="shared" si="2"/>
        <v/>
      </c>
    </row>
    <row r="78" spans="2:15" ht="20" customHeight="1">
      <c r="B78" s="32">
        <v>31</v>
      </c>
      <c r="C78" s="37"/>
      <c r="D78" s="36"/>
      <c r="E78" s="54"/>
      <c r="F78" s="55"/>
      <c r="G78" s="55"/>
      <c r="H78" s="55"/>
      <c r="I78" s="56"/>
      <c r="J78" s="57"/>
      <c r="K78" s="57"/>
      <c r="L78" s="57"/>
      <c r="M78" s="38"/>
      <c r="N78" s="38"/>
      <c r="O78" t="str">
        <f t="shared" si="2"/>
        <v/>
      </c>
    </row>
    <row r="79" spans="2:15" ht="20" customHeight="1">
      <c r="B79" s="32">
        <v>32</v>
      </c>
      <c r="C79" s="37"/>
      <c r="D79" s="36"/>
      <c r="E79" s="54"/>
      <c r="F79" s="55"/>
      <c r="G79" s="55"/>
      <c r="H79" s="55"/>
      <c r="I79" s="56"/>
      <c r="J79" s="57"/>
      <c r="K79" s="57"/>
      <c r="L79" s="57"/>
      <c r="M79" s="38"/>
      <c r="N79" s="38"/>
      <c r="O79" t="str">
        <f t="shared" si="2"/>
        <v/>
      </c>
    </row>
    <row r="80" spans="2:15" ht="20" customHeight="1">
      <c r="B80" s="32">
        <v>33</v>
      </c>
      <c r="C80" s="37"/>
      <c r="D80" s="36"/>
      <c r="E80" s="54"/>
      <c r="F80" s="55"/>
      <c r="G80" s="55"/>
      <c r="H80" s="55"/>
      <c r="I80" s="56"/>
      <c r="J80" s="57"/>
      <c r="K80" s="57"/>
      <c r="L80" s="57"/>
      <c r="M80" s="38"/>
      <c r="N80" s="38"/>
      <c r="O80" t="str">
        <f t="shared" si="2"/>
        <v/>
      </c>
    </row>
    <row r="81" spans="2:15" ht="20" customHeight="1">
      <c r="B81" s="32">
        <v>34</v>
      </c>
      <c r="C81" s="37"/>
      <c r="D81" s="36"/>
      <c r="E81" s="54"/>
      <c r="F81" s="55"/>
      <c r="G81" s="55"/>
      <c r="H81" s="55"/>
      <c r="I81" s="56"/>
      <c r="J81" s="57"/>
      <c r="K81" s="57"/>
      <c r="L81" s="57"/>
      <c r="M81" s="38"/>
      <c r="N81" s="38"/>
      <c r="O81" t="str">
        <f t="shared" si="2"/>
        <v/>
      </c>
    </row>
    <row r="82" spans="2:15" ht="20" customHeight="1">
      <c r="B82" s="32">
        <v>35</v>
      </c>
      <c r="C82" s="37"/>
      <c r="D82" s="36"/>
      <c r="E82" s="54"/>
      <c r="F82" s="55"/>
      <c r="G82" s="55"/>
      <c r="H82" s="55"/>
      <c r="I82" s="56"/>
      <c r="J82" s="57"/>
      <c r="K82" s="57"/>
      <c r="L82" s="57"/>
      <c r="M82" s="38"/>
      <c r="N82" s="38"/>
      <c r="O82" t="str">
        <f t="shared" si="2"/>
        <v/>
      </c>
    </row>
    <row r="83" spans="2:15" ht="20" customHeight="1">
      <c r="B83" s="32">
        <v>36</v>
      </c>
      <c r="C83" s="37"/>
      <c r="D83" s="36"/>
      <c r="E83" s="54"/>
      <c r="F83" s="55"/>
      <c r="G83" s="55"/>
      <c r="H83" s="55"/>
      <c r="I83" s="56"/>
      <c r="J83" s="57"/>
      <c r="K83" s="57"/>
      <c r="L83" s="57"/>
      <c r="M83" s="38"/>
      <c r="N83" s="38"/>
      <c r="O83" t="str">
        <f t="shared" si="2"/>
        <v/>
      </c>
    </row>
    <row r="84" spans="2:15" ht="20" customHeight="1">
      <c r="B84" s="32">
        <v>37</v>
      </c>
      <c r="C84" s="37"/>
      <c r="D84" s="36"/>
      <c r="E84" s="54"/>
      <c r="F84" s="55"/>
      <c r="G84" s="55"/>
      <c r="H84" s="55"/>
      <c r="I84" s="56"/>
      <c r="J84" s="57"/>
      <c r="K84" s="57"/>
      <c r="L84" s="57"/>
      <c r="M84" s="38"/>
      <c r="N84" s="38"/>
      <c r="O84" t="str">
        <f t="shared" si="2"/>
        <v/>
      </c>
    </row>
    <row r="85" spans="2:15" ht="20" customHeight="1">
      <c r="B85" s="32">
        <v>38</v>
      </c>
      <c r="C85" s="37"/>
      <c r="D85" s="36"/>
      <c r="E85" s="54"/>
      <c r="F85" s="55"/>
      <c r="G85" s="55"/>
      <c r="H85" s="55"/>
      <c r="I85" s="56"/>
      <c r="J85" s="57"/>
      <c r="K85" s="57"/>
      <c r="L85" s="57"/>
      <c r="M85" s="38"/>
      <c r="N85" s="38"/>
      <c r="O85" t="str">
        <f t="shared" si="2"/>
        <v/>
      </c>
    </row>
    <row r="86" spans="2:15" ht="20" customHeight="1">
      <c r="B86" s="32">
        <v>39</v>
      </c>
      <c r="C86" s="37"/>
      <c r="D86" s="36"/>
      <c r="E86" s="54"/>
      <c r="F86" s="55"/>
      <c r="G86" s="55"/>
      <c r="H86" s="55"/>
      <c r="I86" s="56"/>
      <c r="J86" s="57"/>
      <c r="K86" s="57"/>
      <c r="L86" s="57"/>
      <c r="M86" s="38"/>
      <c r="N86" s="38"/>
      <c r="O86" t="str">
        <f t="shared" si="2"/>
        <v/>
      </c>
    </row>
    <row r="87" spans="2:15" ht="20" customHeight="1">
      <c r="B87" s="32">
        <v>40</v>
      </c>
      <c r="C87" s="37"/>
      <c r="D87" s="36"/>
      <c r="E87" s="54"/>
      <c r="F87" s="55"/>
      <c r="G87" s="55"/>
      <c r="H87" s="55"/>
      <c r="I87" s="56"/>
      <c r="J87" s="57"/>
      <c r="K87" s="57"/>
      <c r="L87" s="57"/>
      <c r="M87" s="38"/>
      <c r="N87" s="38"/>
      <c r="O87" t="str">
        <f t="shared" si="2"/>
        <v/>
      </c>
    </row>
    <row r="88" spans="2:15" ht="20" customHeight="1">
      <c r="B88" s="32">
        <v>41</v>
      </c>
      <c r="C88" s="37"/>
      <c r="D88" s="36"/>
      <c r="E88" s="54"/>
      <c r="F88" s="55"/>
      <c r="G88" s="55"/>
      <c r="H88" s="55"/>
      <c r="I88" s="56"/>
      <c r="J88" s="57"/>
      <c r="K88" s="57"/>
      <c r="L88" s="57"/>
      <c r="M88" s="38"/>
      <c r="N88" s="38"/>
      <c r="O88" t="str">
        <f t="shared" si="2"/>
        <v/>
      </c>
    </row>
    <row r="89" spans="2:15" ht="20" customHeight="1">
      <c r="B89" s="32">
        <v>42</v>
      </c>
      <c r="C89" s="37"/>
      <c r="D89" s="36"/>
      <c r="E89" s="54"/>
      <c r="F89" s="55"/>
      <c r="G89" s="55"/>
      <c r="H89" s="55"/>
      <c r="I89" s="56"/>
      <c r="J89" s="57"/>
      <c r="K89" s="57"/>
      <c r="L89" s="57"/>
      <c r="M89" s="38"/>
      <c r="N89" s="38"/>
      <c r="O89" t="str">
        <f t="shared" si="2"/>
        <v/>
      </c>
    </row>
    <row r="90" spans="2:15" ht="20" customHeight="1">
      <c r="B90" s="32">
        <v>43</v>
      </c>
      <c r="C90" s="37"/>
      <c r="D90" s="36"/>
      <c r="E90" s="54"/>
      <c r="F90" s="55"/>
      <c r="G90" s="55"/>
      <c r="H90" s="55"/>
      <c r="I90" s="56"/>
      <c r="J90" s="57"/>
      <c r="K90" s="57"/>
      <c r="L90" s="57"/>
      <c r="M90" s="38"/>
      <c r="N90" s="38"/>
      <c r="O90" t="str">
        <f t="shared" si="2"/>
        <v/>
      </c>
    </row>
    <row r="91" spans="2:15" ht="20" customHeight="1">
      <c r="B91" s="32">
        <v>44</v>
      </c>
      <c r="C91" s="37"/>
      <c r="D91" s="36"/>
      <c r="E91" s="54"/>
      <c r="F91" s="55"/>
      <c r="G91" s="55"/>
      <c r="H91" s="55"/>
      <c r="I91" s="56"/>
      <c r="J91" s="57"/>
      <c r="K91" s="57"/>
      <c r="L91" s="57"/>
      <c r="M91" s="38"/>
      <c r="N91" s="38"/>
      <c r="O91" t="str">
        <f t="shared" si="2"/>
        <v/>
      </c>
    </row>
    <row r="92" spans="2:15" ht="20" customHeight="1">
      <c r="B92" s="32">
        <v>45</v>
      </c>
      <c r="C92" s="37"/>
      <c r="D92" s="36"/>
      <c r="E92" s="54"/>
      <c r="F92" s="55"/>
      <c r="G92" s="55"/>
      <c r="H92" s="55"/>
      <c r="I92" s="56"/>
      <c r="J92" s="57"/>
      <c r="K92" s="57"/>
      <c r="L92" s="57"/>
      <c r="M92" s="38"/>
      <c r="N92" s="38"/>
      <c r="O92" t="str">
        <f t="shared" si="2"/>
        <v/>
      </c>
    </row>
    <row r="93" spans="2:15" ht="20" customHeight="1">
      <c r="B93" s="32">
        <v>46</v>
      </c>
      <c r="C93" s="37"/>
      <c r="D93" s="36"/>
      <c r="E93" s="54"/>
      <c r="F93" s="55"/>
      <c r="G93" s="55"/>
      <c r="H93" s="55"/>
      <c r="I93" s="56"/>
      <c r="J93" s="57"/>
      <c r="K93" s="57"/>
      <c r="L93" s="57"/>
      <c r="M93" s="38"/>
      <c r="N93" s="38"/>
      <c r="O93" t="str">
        <f t="shared" si="2"/>
        <v/>
      </c>
    </row>
    <row r="94" spans="2:15" ht="20" customHeight="1">
      <c r="B94" s="32">
        <v>47</v>
      </c>
      <c r="C94" s="37"/>
      <c r="D94" s="36"/>
      <c r="E94" s="54"/>
      <c r="F94" s="55"/>
      <c r="G94" s="55"/>
      <c r="H94" s="55"/>
      <c r="I94" s="56"/>
      <c r="J94" s="57"/>
      <c r="K94" s="57"/>
      <c r="L94" s="57"/>
      <c r="M94" s="38"/>
      <c r="N94" s="38"/>
      <c r="O94" t="str">
        <f t="shared" si="2"/>
        <v/>
      </c>
    </row>
    <row r="95" spans="2:15" ht="20" customHeight="1">
      <c r="B95" s="32">
        <v>48</v>
      </c>
      <c r="C95" s="37"/>
      <c r="D95" s="36"/>
      <c r="E95" s="54"/>
      <c r="F95" s="55"/>
      <c r="G95" s="55"/>
      <c r="H95" s="55"/>
      <c r="I95" s="56"/>
      <c r="J95" s="57"/>
      <c r="K95" s="57"/>
      <c r="L95" s="57"/>
      <c r="M95" s="38"/>
      <c r="N95" s="38"/>
      <c r="O95" t="str">
        <f t="shared" si="2"/>
        <v/>
      </c>
    </row>
    <row r="96" spans="2:15" ht="20" customHeight="1">
      <c r="B96" s="32">
        <v>49</v>
      </c>
      <c r="C96" s="37"/>
      <c r="D96" s="36"/>
      <c r="E96" s="54"/>
      <c r="F96" s="55"/>
      <c r="G96" s="55"/>
      <c r="H96" s="55"/>
      <c r="I96" s="56"/>
      <c r="J96" s="57"/>
      <c r="K96" s="57"/>
      <c r="L96" s="57"/>
      <c r="M96" s="38"/>
      <c r="N96" s="38"/>
      <c r="O96" t="str">
        <f t="shared" si="2"/>
        <v/>
      </c>
    </row>
    <row r="97" spans="2:15" ht="20" customHeight="1">
      <c r="B97" s="32">
        <v>50</v>
      </c>
      <c r="C97" s="37"/>
      <c r="D97" s="36"/>
      <c r="E97" s="54"/>
      <c r="F97" s="55"/>
      <c r="G97" s="55"/>
      <c r="H97" s="55"/>
      <c r="I97" s="56"/>
      <c r="J97" s="57"/>
      <c r="K97" s="57"/>
      <c r="L97" s="57"/>
      <c r="M97" s="38"/>
      <c r="N97" s="38"/>
      <c r="O97" t="str">
        <f t="shared" si="2"/>
        <v/>
      </c>
    </row>
    <row r="98" spans="2:15" ht="20" customHeight="1">
      <c r="B98" s="32">
        <v>51</v>
      </c>
      <c r="C98" s="37"/>
      <c r="D98" s="36"/>
      <c r="E98" s="54"/>
      <c r="F98" s="55"/>
      <c r="G98" s="55"/>
      <c r="H98" s="55"/>
      <c r="I98" s="56"/>
      <c r="J98" s="57"/>
      <c r="K98" s="57"/>
      <c r="L98" s="57"/>
      <c r="M98" s="38"/>
      <c r="N98" s="38"/>
      <c r="O98" t="str">
        <f t="shared" si="2"/>
        <v/>
      </c>
    </row>
    <row r="99" spans="2:15" ht="20" customHeight="1">
      <c r="B99" s="32">
        <v>52</v>
      </c>
      <c r="C99" s="37"/>
      <c r="D99" s="36"/>
      <c r="E99" s="54"/>
      <c r="F99" s="55"/>
      <c r="G99" s="55"/>
      <c r="H99" s="55"/>
      <c r="I99" s="56"/>
      <c r="J99" s="57"/>
      <c r="K99" s="57"/>
      <c r="L99" s="57"/>
      <c r="M99" s="38"/>
      <c r="N99" s="38"/>
      <c r="O99" t="str">
        <f t="shared" si="2"/>
        <v/>
      </c>
    </row>
    <row r="100" spans="2:15" ht="20" customHeight="1">
      <c r="B100" s="32">
        <v>53</v>
      </c>
      <c r="C100" s="37"/>
      <c r="D100" s="36"/>
      <c r="E100" s="54"/>
      <c r="F100" s="55"/>
      <c r="G100" s="55"/>
      <c r="H100" s="55"/>
      <c r="I100" s="56"/>
      <c r="J100" s="57"/>
      <c r="K100" s="57"/>
      <c r="L100" s="57"/>
      <c r="M100" s="38"/>
      <c r="N100" s="38"/>
      <c r="O100" t="str">
        <f t="shared" si="2"/>
        <v/>
      </c>
    </row>
    <row r="101" spans="2:15" ht="20" customHeight="1">
      <c r="B101" s="32">
        <v>54</v>
      </c>
      <c r="C101" s="37"/>
      <c r="D101" s="36"/>
      <c r="E101" s="54"/>
      <c r="F101" s="55"/>
      <c r="G101" s="55"/>
      <c r="H101" s="55"/>
      <c r="I101" s="56"/>
      <c r="J101" s="57"/>
      <c r="K101" s="57"/>
      <c r="L101" s="57"/>
      <c r="M101" s="38"/>
      <c r="N101" s="38"/>
      <c r="O101" t="str">
        <f t="shared" si="2"/>
        <v/>
      </c>
    </row>
    <row r="102" spans="2:15" ht="20" customHeight="1">
      <c r="B102" s="32">
        <v>55</v>
      </c>
      <c r="C102" s="37"/>
      <c r="D102" s="36"/>
      <c r="E102" s="54"/>
      <c r="F102" s="55"/>
      <c r="G102" s="55"/>
      <c r="H102" s="55"/>
      <c r="I102" s="56"/>
      <c r="J102" s="57"/>
      <c r="K102" s="57"/>
      <c r="L102" s="57"/>
      <c r="M102" s="38"/>
      <c r="N102" s="38"/>
      <c r="O102" t="str">
        <f t="shared" si="2"/>
        <v/>
      </c>
    </row>
    <row r="103" spans="2:15" ht="20" customHeight="1">
      <c r="B103" s="32">
        <v>56</v>
      </c>
      <c r="C103" s="37"/>
      <c r="D103" s="36"/>
      <c r="E103" s="54"/>
      <c r="F103" s="55"/>
      <c r="G103" s="55"/>
      <c r="H103" s="55"/>
      <c r="I103" s="56"/>
      <c r="J103" s="57"/>
      <c r="K103" s="57"/>
      <c r="L103" s="57"/>
      <c r="M103" s="38"/>
      <c r="N103" s="38"/>
      <c r="O103" t="str">
        <f t="shared" si="2"/>
        <v/>
      </c>
    </row>
    <row r="104" spans="2:15" ht="20" customHeight="1">
      <c r="B104" s="32">
        <v>57</v>
      </c>
      <c r="C104" s="37"/>
      <c r="D104" s="36"/>
      <c r="E104" s="54"/>
      <c r="F104" s="55"/>
      <c r="G104" s="55"/>
      <c r="H104" s="55"/>
      <c r="I104" s="56"/>
      <c r="J104" s="57"/>
      <c r="K104" s="57"/>
      <c r="L104" s="57"/>
      <c r="M104" s="38"/>
      <c r="N104" s="38"/>
      <c r="O104" t="str">
        <f t="shared" si="2"/>
        <v/>
      </c>
    </row>
    <row r="105" spans="2:15" ht="20" customHeight="1">
      <c r="B105" s="32">
        <v>58</v>
      </c>
      <c r="C105" s="37"/>
      <c r="D105" s="36"/>
      <c r="E105" s="54"/>
      <c r="F105" s="55"/>
      <c r="G105" s="55"/>
      <c r="H105" s="55"/>
      <c r="I105" s="56"/>
      <c r="J105" s="57"/>
      <c r="K105" s="57"/>
      <c r="L105" s="57"/>
      <c r="M105" s="38"/>
      <c r="N105" s="38"/>
      <c r="O105" t="str">
        <f t="shared" si="2"/>
        <v/>
      </c>
    </row>
    <row r="106" spans="2:15" ht="20" customHeight="1">
      <c r="B106" s="32">
        <v>59</v>
      </c>
      <c r="C106" s="37"/>
      <c r="D106" s="36"/>
      <c r="E106" s="54"/>
      <c r="F106" s="55"/>
      <c r="G106" s="55"/>
      <c r="H106" s="55"/>
      <c r="I106" s="56"/>
      <c r="J106" s="57"/>
      <c r="K106" s="57"/>
      <c r="L106" s="57"/>
      <c r="M106" s="38"/>
      <c r="N106" s="38"/>
      <c r="O106" t="str">
        <f t="shared" si="2"/>
        <v/>
      </c>
    </row>
    <row r="107" spans="2:15" ht="20" customHeight="1">
      <c r="B107" s="32">
        <v>60</v>
      </c>
      <c r="C107" s="37"/>
      <c r="D107" s="36"/>
      <c r="E107" s="54"/>
      <c r="F107" s="55"/>
      <c r="G107" s="55"/>
      <c r="H107" s="55"/>
      <c r="I107" s="56"/>
      <c r="J107" s="57"/>
      <c r="K107" s="57"/>
      <c r="L107" s="57"/>
      <c r="M107" s="38"/>
      <c r="N107" s="38"/>
      <c r="O107" t="str">
        <f t="shared" si="2"/>
        <v/>
      </c>
    </row>
    <row r="108" spans="2:15" ht="20" customHeight="1">
      <c r="B108" s="32">
        <v>61</v>
      </c>
      <c r="C108" s="37"/>
      <c r="D108" s="36"/>
      <c r="E108" s="54"/>
      <c r="F108" s="55"/>
      <c r="G108" s="55"/>
      <c r="H108" s="55"/>
      <c r="I108" s="56"/>
      <c r="J108" s="57"/>
      <c r="K108" s="57"/>
      <c r="L108" s="57"/>
      <c r="M108" s="38"/>
      <c r="N108" s="38"/>
      <c r="O108" t="str">
        <f t="shared" si="2"/>
        <v/>
      </c>
    </row>
    <row r="109" spans="2:15" ht="20" customHeight="1">
      <c r="B109" s="32">
        <v>62</v>
      </c>
      <c r="C109" s="37"/>
      <c r="D109" s="36"/>
      <c r="E109" s="54"/>
      <c r="F109" s="55"/>
      <c r="G109" s="55"/>
      <c r="H109" s="55"/>
      <c r="I109" s="56"/>
      <c r="J109" s="57"/>
      <c r="K109" s="57"/>
      <c r="L109" s="57"/>
      <c r="M109" s="38"/>
      <c r="N109" s="38"/>
      <c r="O109" t="str">
        <f t="shared" si="2"/>
        <v/>
      </c>
    </row>
    <row r="110" spans="2:15" ht="20" customHeight="1">
      <c r="B110" s="32">
        <v>63</v>
      </c>
      <c r="C110" s="37"/>
      <c r="D110" s="36"/>
      <c r="E110" s="54"/>
      <c r="F110" s="55"/>
      <c r="G110" s="55"/>
      <c r="H110" s="55"/>
      <c r="I110" s="56"/>
      <c r="J110" s="57"/>
      <c r="K110" s="57"/>
      <c r="L110" s="57"/>
      <c r="M110" s="38"/>
      <c r="N110" s="38"/>
      <c r="O110" t="str">
        <f t="shared" si="2"/>
        <v/>
      </c>
    </row>
    <row r="111" spans="2:15" ht="20" customHeight="1">
      <c r="B111" s="32">
        <v>64</v>
      </c>
      <c r="C111" s="37"/>
      <c r="D111" s="36"/>
      <c r="E111" s="54"/>
      <c r="F111" s="55"/>
      <c r="G111" s="55"/>
      <c r="H111" s="55"/>
      <c r="I111" s="56"/>
      <c r="J111" s="57"/>
      <c r="K111" s="57"/>
      <c r="L111" s="57"/>
      <c r="M111" s="38"/>
      <c r="N111" s="38"/>
      <c r="O111" t="str">
        <f t="shared" si="2"/>
        <v/>
      </c>
    </row>
    <row r="112" spans="2:15" ht="20" customHeight="1">
      <c r="B112" s="32">
        <v>65</v>
      </c>
      <c r="C112" s="37"/>
      <c r="D112" s="36"/>
      <c r="E112" s="54"/>
      <c r="F112" s="55"/>
      <c r="G112" s="55"/>
      <c r="H112" s="55"/>
      <c r="I112" s="56"/>
      <c r="J112" s="57"/>
      <c r="K112" s="57"/>
      <c r="L112" s="57"/>
      <c r="M112" s="38"/>
      <c r="N112" s="38"/>
      <c r="O112" t="str">
        <f t="shared" si="2"/>
        <v/>
      </c>
    </row>
    <row r="113" spans="2:15" ht="20" customHeight="1">
      <c r="B113" s="32">
        <v>66</v>
      </c>
      <c r="C113" s="37"/>
      <c r="D113" s="36"/>
      <c r="E113" s="54"/>
      <c r="F113" s="55"/>
      <c r="G113" s="55"/>
      <c r="H113" s="55"/>
      <c r="I113" s="56"/>
      <c r="J113" s="57"/>
      <c r="K113" s="57"/>
      <c r="L113" s="57"/>
      <c r="M113" s="38"/>
      <c r="N113" s="38"/>
      <c r="O113" t="str">
        <f t="shared" ref="O113:O147" si="3">IFERROR(VLOOKUP(J113,$Q$47:$R$56,2,FALSE),"")</f>
        <v/>
      </c>
    </row>
    <row r="114" spans="2:15" ht="20" customHeight="1">
      <c r="B114" s="32">
        <v>67</v>
      </c>
      <c r="C114" s="37"/>
      <c r="D114" s="36"/>
      <c r="E114" s="54"/>
      <c r="F114" s="55"/>
      <c r="G114" s="55"/>
      <c r="H114" s="55"/>
      <c r="I114" s="56"/>
      <c r="J114" s="57"/>
      <c r="K114" s="57"/>
      <c r="L114" s="57"/>
      <c r="M114" s="38"/>
      <c r="N114" s="38"/>
      <c r="O114" t="str">
        <f t="shared" si="3"/>
        <v/>
      </c>
    </row>
    <row r="115" spans="2:15" ht="20" customHeight="1">
      <c r="B115" s="32">
        <v>68</v>
      </c>
      <c r="C115" s="37"/>
      <c r="D115" s="36"/>
      <c r="E115" s="54"/>
      <c r="F115" s="55"/>
      <c r="G115" s="55"/>
      <c r="H115" s="55"/>
      <c r="I115" s="56"/>
      <c r="J115" s="57"/>
      <c r="K115" s="57"/>
      <c r="L115" s="57"/>
      <c r="M115" s="38"/>
      <c r="N115" s="38"/>
      <c r="O115" t="str">
        <f t="shared" si="3"/>
        <v/>
      </c>
    </row>
    <row r="116" spans="2:15" ht="20" customHeight="1">
      <c r="B116" s="32">
        <v>69</v>
      </c>
      <c r="C116" s="37"/>
      <c r="D116" s="36"/>
      <c r="E116" s="54"/>
      <c r="F116" s="55"/>
      <c r="G116" s="55"/>
      <c r="H116" s="55"/>
      <c r="I116" s="56"/>
      <c r="J116" s="57"/>
      <c r="K116" s="57"/>
      <c r="L116" s="57"/>
      <c r="M116" s="38"/>
      <c r="N116" s="38"/>
      <c r="O116" t="str">
        <f t="shared" si="3"/>
        <v/>
      </c>
    </row>
    <row r="117" spans="2:15" ht="20" customHeight="1">
      <c r="B117" s="32">
        <v>70</v>
      </c>
      <c r="C117" s="37"/>
      <c r="D117" s="36"/>
      <c r="E117" s="54"/>
      <c r="F117" s="55"/>
      <c r="G117" s="55"/>
      <c r="H117" s="55"/>
      <c r="I117" s="56"/>
      <c r="J117" s="57"/>
      <c r="K117" s="57"/>
      <c r="L117" s="57"/>
      <c r="M117" s="38"/>
      <c r="N117" s="38"/>
      <c r="O117" t="str">
        <f t="shared" si="3"/>
        <v/>
      </c>
    </row>
    <row r="118" spans="2:15" ht="20" customHeight="1">
      <c r="B118" s="32">
        <v>71</v>
      </c>
      <c r="C118" s="37"/>
      <c r="D118" s="36"/>
      <c r="E118" s="54"/>
      <c r="F118" s="55"/>
      <c r="G118" s="55"/>
      <c r="H118" s="55"/>
      <c r="I118" s="56"/>
      <c r="J118" s="57"/>
      <c r="K118" s="57"/>
      <c r="L118" s="57"/>
      <c r="M118" s="38"/>
      <c r="N118" s="38"/>
      <c r="O118" t="str">
        <f t="shared" si="3"/>
        <v/>
      </c>
    </row>
    <row r="119" spans="2:15" ht="20" customHeight="1">
      <c r="B119" s="32">
        <v>72</v>
      </c>
      <c r="C119" s="37"/>
      <c r="D119" s="36"/>
      <c r="E119" s="54"/>
      <c r="F119" s="55"/>
      <c r="G119" s="55"/>
      <c r="H119" s="55"/>
      <c r="I119" s="56"/>
      <c r="J119" s="57"/>
      <c r="K119" s="57"/>
      <c r="L119" s="57"/>
      <c r="M119" s="38"/>
      <c r="N119" s="38"/>
      <c r="O119" t="str">
        <f t="shared" si="3"/>
        <v/>
      </c>
    </row>
    <row r="120" spans="2:15" ht="20" customHeight="1">
      <c r="B120" s="32">
        <v>73</v>
      </c>
      <c r="C120" s="37"/>
      <c r="D120" s="36"/>
      <c r="E120" s="54"/>
      <c r="F120" s="55"/>
      <c r="G120" s="55"/>
      <c r="H120" s="55"/>
      <c r="I120" s="56"/>
      <c r="J120" s="57"/>
      <c r="K120" s="57"/>
      <c r="L120" s="57"/>
      <c r="M120" s="38"/>
      <c r="N120" s="38"/>
      <c r="O120" t="str">
        <f t="shared" si="3"/>
        <v/>
      </c>
    </row>
    <row r="121" spans="2:15" ht="20" customHeight="1">
      <c r="B121" s="32">
        <v>74</v>
      </c>
      <c r="C121" s="37"/>
      <c r="D121" s="36"/>
      <c r="E121" s="54"/>
      <c r="F121" s="55"/>
      <c r="G121" s="55"/>
      <c r="H121" s="55"/>
      <c r="I121" s="56"/>
      <c r="J121" s="57"/>
      <c r="K121" s="57"/>
      <c r="L121" s="57"/>
      <c r="M121" s="38"/>
      <c r="N121" s="38"/>
      <c r="O121" t="str">
        <f t="shared" si="3"/>
        <v/>
      </c>
    </row>
    <row r="122" spans="2:15" ht="20" customHeight="1">
      <c r="B122" s="32">
        <v>75</v>
      </c>
      <c r="C122" s="37"/>
      <c r="D122" s="36"/>
      <c r="E122" s="54"/>
      <c r="F122" s="55"/>
      <c r="G122" s="55"/>
      <c r="H122" s="55"/>
      <c r="I122" s="56"/>
      <c r="J122" s="57"/>
      <c r="K122" s="57"/>
      <c r="L122" s="57"/>
      <c r="M122" s="38"/>
      <c r="N122" s="38"/>
      <c r="O122" t="str">
        <f t="shared" si="3"/>
        <v/>
      </c>
    </row>
    <row r="123" spans="2:15" ht="20" customHeight="1">
      <c r="B123" s="32">
        <v>76</v>
      </c>
      <c r="C123" s="37"/>
      <c r="D123" s="36"/>
      <c r="E123" s="54"/>
      <c r="F123" s="55"/>
      <c r="G123" s="55"/>
      <c r="H123" s="55"/>
      <c r="I123" s="56"/>
      <c r="J123" s="57"/>
      <c r="K123" s="57"/>
      <c r="L123" s="57"/>
      <c r="M123" s="38"/>
      <c r="N123" s="38"/>
      <c r="O123" t="str">
        <f t="shared" si="3"/>
        <v/>
      </c>
    </row>
    <row r="124" spans="2:15" ht="20" customHeight="1">
      <c r="B124" s="32">
        <v>77</v>
      </c>
      <c r="C124" s="37"/>
      <c r="D124" s="36"/>
      <c r="E124" s="54"/>
      <c r="F124" s="55"/>
      <c r="G124" s="55"/>
      <c r="H124" s="55"/>
      <c r="I124" s="56"/>
      <c r="J124" s="57"/>
      <c r="K124" s="57"/>
      <c r="L124" s="57"/>
      <c r="M124" s="38"/>
      <c r="N124" s="38"/>
      <c r="O124" t="str">
        <f t="shared" si="3"/>
        <v/>
      </c>
    </row>
    <row r="125" spans="2:15" ht="20" customHeight="1">
      <c r="B125" s="32">
        <v>78</v>
      </c>
      <c r="C125" s="37"/>
      <c r="D125" s="36"/>
      <c r="E125" s="54"/>
      <c r="F125" s="55"/>
      <c r="G125" s="55"/>
      <c r="H125" s="55"/>
      <c r="I125" s="56"/>
      <c r="J125" s="57"/>
      <c r="K125" s="57"/>
      <c r="L125" s="57"/>
      <c r="M125" s="38"/>
      <c r="N125" s="38"/>
      <c r="O125" t="str">
        <f t="shared" si="3"/>
        <v/>
      </c>
    </row>
    <row r="126" spans="2:15" ht="20" customHeight="1">
      <c r="B126" s="32">
        <v>79</v>
      </c>
      <c r="C126" s="37"/>
      <c r="D126" s="36"/>
      <c r="E126" s="54"/>
      <c r="F126" s="55"/>
      <c r="G126" s="55"/>
      <c r="H126" s="55"/>
      <c r="I126" s="56"/>
      <c r="J126" s="57"/>
      <c r="K126" s="57"/>
      <c r="L126" s="57"/>
      <c r="M126" s="38"/>
      <c r="N126" s="38"/>
      <c r="O126" t="str">
        <f t="shared" si="3"/>
        <v/>
      </c>
    </row>
    <row r="127" spans="2:15" ht="20" customHeight="1">
      <c r="B127" s="32">
        <v>80</v>
      </c>
      <c r="C127" s="37"/>
      <c r="D127" s="36"/>
      <c r="E127" s="54"/>
      <c r="F127" s="55"/>
      <c r="G127" s="55"/>
      <c r="H127" s="55"/>
      <c r="I127" s="56"/>
      <c r="J127" s="57"/>
      <c r="K127" s="57"/>
      <c r="L127" s="57"/>
      <c r="M127" s="38"/>
      <c r="N127" s="38"/>
      <c r="O127" t="str">
        <f t="shared" si="3"/>
        <v/>
      </c>
    </row>
    <row r="128" spans="2:15" ht="20" customHeight="1">
      <c r="B128" s="32">
        <v>81</v>
      </c>
      <c r="C128" s="37"/>
      <c r="D128" s="36"/>
      <c r="E128" s="54"/>
      <c r="F128" s="55"/>
      <c r="G128" s="55"/>
      <c r="H128" s="55"/>
      <c r="I128" s="56"/>
      <c r="J128" s="57"/>
      <c r="K128" s="57"/>
      <c r="L128" s="57"/>
      <c r="M128" s="38"/>
      <c r="N128" s="38"/>
      <c r="O128" t="str">
        <f t="shared" si="3"/>
        <v/>
      </c>
    </row>
    <row r="129" spans="2:15" ht="20" customHeight="1">
      <c r="B129" s="32">
        <v>82</v>
      </c>
      <c r="C129" s="37"/>
      <c r="D129" s="36"/>
      <c r="E129" s="54"/>
      <c r="F129" s="55"/>
      <c r="G129" s="55"/>
      <c r="H129" s="55"/>
      <c r="I129" s="56"/>
      <c r="J129" s="57"/>
      <c r="K129" s="57"/>
      <c r="L129" s="57"/>
      <c r="M129" s="38"/>
      <c r="N129" s="38"/>
      <c r="O129" t="str">
        <f t="shared" si="3"/>
        <v/>
      </c>
    </row>
    <row r="130" spans="2:15" ht="20" customHeight="1">
      <c r="B130" s="32">
        <v>83</v>
      </c>
      <c r="C130" s="37"/>
      <c r="D130" s="36"/>
      <c r="E130" s="54"/>
      <c r="F130" s="55"/>
      <c r="G130" s="55"/>
      <c r="H130" s="55"/>
      <c r="I130" s="56"/>
      <c r="J130" s="57"/>
      <c r="K130" s="57"/>
      <c r="L130" s="57"/>
      <c r="M130" s="38"/>
      <c r="N130" s="38"/>
      <c r="O130" t="str">
        <f t="shared" si="3"/>
        <v/>
      </c>
    </row>
    <row r="131" spans="2:15" ht="20" customHeight="1">
      <c r="B131" s="32">
        <v>84</v>
      </c>
      <c r="C131" s="37"/>
      <c r="D131" s="36"/>
      <c r="E131" s="54"/>
      <c r="F131" s="55"/>
      <c r="G131" s="55"/>
      <c r="H131" s="55"/>
      <c r="I131" s="56"/>
      <c r="J131" s="57"/>
      <c r="K131" s="57"/>
      <c r="L131" s="57"/>
      <c r="M131" s="38"/>
      <c r="N131" s="38"/>
      <c r="O131" t="str">
        <f t="shared" si="3"/>
        <v/>
      </c>
    </row>
    <row r="132" spans="2:15" ht="20" customHeight="1">
      <c r="B132" s="32">
        <v>85</v>
      </c>
      <c r="C132" s="37"/>
      <c r="D132" s="36"/>
      <c r="E132" s="54"/>
      <c r="F132" s="55"/>
      <c r="G132" s="55"/>
      <c r="H132" s="55"/>
      <c r="I132" s="56"/>
      <c r="J132" s="57"/>
      <c r="K132" s="57"/>
      <c r="L132" s="57"/>
      <c r="M132" s="38"/>
      <c r="N132" s="38"/>
      <c r="O132" t="str">
        <f t="shared" si="3"/>
        <v/>
      </c>
    </row>
    <row r="133" spans="2:15" ht="20" customHeight="1">
      <c r="B133" s="32">
        <v>86</v>
      </c>
      <c r="C133" s="37"/>
      <c r="D133" s="36"/>
      <c r="E133" s="54"/>
      <c r="F133" s="55"/>
      <c r="G133" s="55"/>
      <c r="H133" s="55"/>
      <c r="I133" s="56"/>
      <c r="J133" s="57"/>
      <c r="K133" s="57"/>
      <c r="L133" s="57"/>
      <c r="M133" s="38"/>
      <c r="N133" s="38"/>
      <c r="O133" t="str">
        <f t="shared" si="3"/>
        <v/>
      </c>
    </row>
    <row r="134" spans="2:15" ht="20" customHeight="1">
      <c r="B134" s="32">
        <v>87</v>
      </c>
      <c r="C134" s="37"/>
      <c r="D134" s="36"/>
      <c r="E134" s="54"/>
      <c r="F134" s="55"/>
      <c r="G134" s="55"/>
      <c r="H134" s="55"/>
      <c r="I134" s="56"/>
      <c r="J134" s="57"/>
      <c r="K134" s="57"/>
      <c r="L134" s="57"/>
      <c r="M134" s="38"/>
      <c r="N134" s="38"/>
      <c r="O134" t="str">
        <f t="shared" si="3"/>
        <v/>
      </c>
    </row>
    <row r="135" spans="2:15" ht="20" customHeight="1">
      <c r="B135" s="32">
        <v>88</v>
      </c>
      <c r="C135" s="37"/>
      <c r="D135" s="36"/>
      <c r="E135" s="54"/>
      <c r="F135" s="55"/>
      <c r="G135" s="55"/>
      <c r="H135" s="55"/>
      <c r="I135" s="56"/>
      <c r="J135" s="57"/>
      <c r="K135" s="57"/>
      <c r="L135" s="57"/>
      <c r="M135" s="38"/>
      <c r="N135" s="38"/>
      <c r="O135" t="str">
        <f t="shared" si="3"/>
        <v/>
      </c>
    </row>
    <row r="136" spans="2:15" ht="20" customHeight="1">
      <c r="B136" s="32">
        <v>89</v>
      </c>
      <c r="C136" s="37"/>
      <c r="D136" s="36"/>
      <c r="E136" s="54"/>
      <c r="F136" s="55"/>
      <c r="G136" s="55"/>
      <c r="H136" s="55"/>
      <c r="I136" s="56"/>
      <c r="J136" s="57"/>
      <c r="K136" s="57"/>
      <c r="L136" s="57"/>
      <c r="M136" s="38"/>
      <c r="N136" s="38"/>
      <c r="O136" t="str">
        <f t="shared" si="3"/>
        <v/>
      </c>
    </row>
    <row r="137" spans="2:15" ht="20" customHeight="1">
      <c r="B137" s="32">
        <v>90</v>
      </c>
      <c r="C137" s="37"/>
      <c r="D137" s="36"/>
      <c r="E137" s="54"/>
      <c r="F137" s="55"/>
      <c r="G137" s="55"/>
      <c r="H137" s="55"/>
      <c r="I137" s="56"/>
      <c r="J137" s="57"/>
      <c r="K137" s="57"/>
      <c r="L137" s="57"/>
      <c r="M137" s="38"/>
      <c r="N137" s="38"/>
      <c r="O137" t="str">
        <f t="shared" si="3"/>
        <v/>
      </c>
    </row>
    <row r="138" spans="2:15" ht="20" customHeight="1">
      <c r="B138" s="32">
        <v>91</v>
      </c>
      <c r="C138" s="37"/>
      <c r="D138" s="36"/>
      <c r="E138" s="54"/>
      <c r="F138" s="55"/>
      <c r="G138" s="55"/>
      <c r="H138" s="55"/>
      <c r="I138" s="56"/>
      <c r="J138" s="57"/>
      <c r="K138" s="57"/>
      <c r="L138" s="57"/>
      <c r="M138" s="38"/>
      <c r="N138" s="38"/>
      <c r="O138" t="str">
        <f t="shared" si="3"/>
        <v/>
      </c>
    </row>
    <row r="139" spans="2:15" ht="20" customHeight="1">
      <c r="B139" s="32">
        <v>92</v>
      </c>
      <c r="C139" s="37"/>
      <c r="D139" s="36"/>
      <c r="E139" s="54"/>
      <c r="F139" s="55"/>
      <c r="G139" s="55"/>
      <c r="H139" s="55"/>
      <c r="I139" s="56"/>
      <c r="J139" s="57"/>
      <c r="K139" s="57"/>
      <c r="L139" s="57"/>
      <c r="M139" s="38"/>
      <c r="N139" s="38"/>
      <c r="O139" t="str">
        <f t="shared" si="3"/>
        <v/>
      </c>
    </row>
    <row r="140" spans="2:15" ht="20" customHeight="1">
      <c r="B140" s="32">
        <v>93</v>
      </c>
      <c r="C140" s="37"/>
      <c r="D140" s="36"/>
      <c r="E140" s="54"/>
      <c r="F140" s="55"/>
      <c r="G140" s="55"/>
      <c r="H140" s="55"/>
      <c r="I140" s="56"/>
      <c r="J140" s="57"/>
      <c r="K140" s="57"/>
      <c r="L140" s="57"/>
      <c r="M140" s="38"/>
      <c r="N140" s="38"/>
      <c r="O140" t="str">
        <f t="shared" si="3"/>
        <v/>
      </c>
    </row>
    <row r="141" spans="2:15" ht="20" customHeight="1">
      <c r="B141" s="32">
        <v>94</v>
      </c>
      <c r="C141" s="37"/>
      <c r="D141" s="36"/>
      <c r="E141" s="54"/>
      <c r="F141" s="55"/>
      <c r="G141" s="55"/>
      <c r="H141" s="55"/>
      <c r="I141" s="56"/>
      <c r="J141" s="57"/>
      <c r="K141" s="57"/>
      <c r="L141" s="57"/>
      <c r="M141" s="38"/>
      <c r="N141" s="38"/>
      <c r="O141" t="str">
        <f t="shared" si="3"/>
        <v/>
      </c>
    </row>
    <row r="142" spans="2:15" ht="20" customHeight="1">
      <c r="B142" s="32">
        <v>95</v>
      </c>
      <c r="C142" s="37"/>
      <c r="D142" s="36"/>
      <c r="E142" s="54"/>
      <c r="F142" s="55"/>
      <c r="G142" s="55"/>
      <c r="H142" s="55"/>
      <c r="I142" s="56"/>
      <c r="J142" s="57"/>
      <c r="K142" s="57"/>
      <c r="L142" s="57"/>
      <c r="M142" s="38"/>
      <c r="N142" s="38"/>
      <c r="O142" t="str">
        <f t="shared" si="3"/>
        <v/>
      </c>
    </row>
    <row r="143" spans="2:15" ht="20" customHeight="1">
      <c r="B143" s="32">
        <v>96</v>
      </c>
      <c r="C143" s="37"/>
      <c r="D143" s="36"/>
      <c r="E143" s="54"/>
      <c r="F143" s="55"/>
      <c r="G143" s="55"/>
      <c r="H143" s="55"/>
      <c r="I143" s="56"/>
      <c r="J143" s="57"/>
      <c r="K143" s="57"/>
      <c r="L143" s="57"/>
      <c r="M143" s="38"/>
      <c r="N143" s="38"/>
      <c r="O143" t="str">
        <f t="shared" si="3"/>
        <v/>
      </c>
    </row>
    <row r="144" spans="2:15" ht="20" customHeight="1">
      <c r="B144" s="32">
        <v>97</v>
      </c>
      <c r="C144" s="37"/>
      <c r="D144" s="36"/>
      <c r="E144" s="54"/>
      <c r="F144" s="55"/>
      <c r="G144" s="55"/>
      <c r="H144" s="55"/>
      <c r="I144" s="56"/>
      <c r="J144" s="57"/>
      <c r="K144" s="57"/>
      <c r="L144" s="57"/>
      <c r="M144" s="38"/>
      <c r="N144" s="38"/>
      <c r="O144" t="str">
        <f t="shared" si="3"/>
        <v/>
      </c>
    </row>
    <row r="145" spans="2:15" ht="20" customHeight="1">
      <c r="B145" s="32">
        <v>98</v>
      </c>
      <c r="C145" s="37"/>
      <c r="D145" s="36"/>
      <c r="E145" s="54"/>
      <c r="F145" s="55"/>
      <c r="G145" s="55"/>
      <c r="H145" s="55"/>
      <c r="I145" s="56"/>
      <c r="J145" s="57"/>
      <c r="K145" s="57"/>
      <c r="L145" s="57"/>
      <c r="M145" s="38"/>
      <c r="N145" s="38"/>
      <c r="O145" t="str">
        <f t="shared" si="3"/>
        <v/>
      </c>
    </row>
    <row r="146" spans="2:15" ht="20" customHeight="1">
      <c r="B146" s="32">
        <v>99</v>
      </c>
      <c r="C146" s="37"/>
      <c r="D146" s="36"/>
      <c r="E146" s="54"/>
      <c r="F146" s="55"/>
      <c r="G146" s="55"/>
      <c r="H146" s="55"/>
      <c r="I146" s="56"/>
      <c r="J146" s="57"/>
      <c r="K146" s="57"/>
      <c r="L146" s="57"/>
      <c r="M146" s="38"/>
      <c r="N146" s="38"/>
      <c r="O146" t="str">
        <f t="shared" si="3"/>
        <v/>
      </c>
    </row>
    <row r="147" spans="2:15" ht="20" customHeight="1">
      <c r="B147" s="32">
        <v>100</v>
      </c>
      <c r="C147" s="37"/>
      <c r="D147" s="36"/>
      <c r="E147" s="54"/>
      <c r="F147" s="55"/>
      <c r="G147" s="55"/>
      <c r="H147" s="55"/>
      <c r="I147" s="56"/>
      <c r="J147" s="57"/>
      <c r="K147" s="57"/>
      <c r="L147" s="57"/>
      <c r="M147" s="38"/>
      <c r="N147" s="38"/>
      <c r="O147" t="str">
        <f t="shared" si="3"/>
        <v/>
      </c>
    </row>
  </sheetData>
  <sheetProtection algorithmName="SHA-512" hashValue="EJ/Tf7N1cXht0Fi90KbenDYPzAfjQMcka4K3WFs/lcm61LrYpvZGS5Su7X0M49fZIjiWzs0E2SC3hFutNVB3TQ==" saltValue="xNi34A6Hc+HFnIzP5XWbLA==" spinCount="100000" sheet="1" objects="1" scenarios="1"/>
  <mergeCells count="270">
    <mergeCell ref="B7:N7"/>
    <mergeCell ref="B8:N8"/>
    <mergeCell ref="F10:J10"/>
    <mergeCell ref="C12:D12"/>
    <mergeCell ref="C13:D13"/>
    <mergeCell ref="M13:N13"/>
    <mergeCell ref="B1:N1"/>
    <mergeCell ref="B2:N2"/>
    <mergeCell ref="B3:N3"/>
    <mergeCell ref="B4:N4"/>
    <mergeCell ref="B5:N5"/>
    <mergeCell ref="B6:N6"/>
    <mergeCell ref="J13:L13"/>
    <mergeCell ref="E13:F13"/>
    <mergeCell ref="G13:H13"/>
    <mergeCell ref="L12:N12"/>
    <mergeCell ref="B9:N9"/>
    <mergeCell ref="C17:D17"/>
    <mergeCell ref="E17:H17"/>
    <mergeCell ref="L17:N17"/>
    <mergeCell ref="C18:D18"/>
    <mergeCell ref="E18:J18"/>
    <mergeCell ref="C14:D14"/>
    <mergeCell ref="E14:N14"/>
    <mergeCell ref="C15:D15"/>
    <mergeCell ref="E15:N15"/>
    <mergeCell ref="C16:D16"/>
    <mergeCell ref="E16:I16"/>
    <mergeCell ref="K16:N16"/>
    <mergeCell ref="I17:K17"/>
    <mergeCell ref="C22:D22"/>
    <mergeCell ref="E22:M22"/>
    <mergeCell ref="C23:D23"/>
    <mergeCell ref="E23:J23"/>
    <mergeCell ref="K23:N23"/>
    <mergeCell ref="C24:D24"/>
    <mergeCell ref="E24:F24"/>
    <mergeCell ref="G24:H24"/>
    <mergeCell ref="C19:D19"/>
    <mergeCell ref="E19:N19"/>
    <mergeCell ref="C20:D20"/>
    <mergeCell ref="E20:I20"/>
    <mergeCell ref="C21:D21"/>
    <mergeCell ref="E21:H21"/>
    <mergeCell ref="I21:K21"/>
    <mergeCell ref="L21:M21"/>
    <mergeCell ref="B32:N32"/>
    <mergeCell ref="B33:N33"/>
    <mergeCell ref="B34:N34"/>
    <mergeCell ref="B35:N35"/>
    <mergeCell ref="B36:N36"/>
    <mergeCell ref="B37:N37"/>
    <mergeCell ref="E25:N25"/>
    <mergeCell ref="B26:N26"/>
    <mergeCell ref="B27:N27"/>
    <mergeCell ref="B28:N28"/>
    <mergeCell ref="B29:N29"/>
    <mergeCell ref="B31:N31"/>
    <mergeCell ref="B30:N30"/>
    <mergeCell ref="B43:N43"/>
    <mergeCell ref="B44:N44"/>
    <mergeCell ref="E46:I46"/>
    <mergeCell ref="J46:L46"/>
    <mergeCell ref="E47:I47"/>
    <mergeCell ref="J47:L47"/>
    <mergeCell ref="B38:N38"/>
    <mergeCell ref="B39:N39"/>
    <mergeCell ref="B40:N40"/>
    <mergeCell ref="B41:N41"/>
    <mergeCell ref="B42:N42"/>
    <mergeCell ref="E51:I51"/>
    <mergeCell ref="J51:L51"/>
    <mergeCell ref="E52:I52"/>
    <mergeCell ref="J52:L52"/>
    <mergeCell ref="E53:I53"/>
    <mergeCell ref="J53:L53"/>
    <mergeCell ref="E48:I48"/>
    <mergeCell ref="J48:L48"/>
    <mergeCell ref="E49:I49"/>
    <mergeCell ref="J49:L49"/>
    <mergeCell ref="E50:I50"/>
    <mergeCell ref="J50:L50"/>
    <mergeCell ref="E57:I57"/>
    <mergeCell ref="J57:L57"/>
    <mergeCell ref="E58:I58"/>
    <mergeCell ref="J58:L58"/>
    <mergeCell ref="E59:I59"/>
    <mergeCell ref="J59:L59"/>
    <mergeCell ref="E54:I54"/>
    <mergeCell ref="J54:L54"/>
    <mergeCell ref="E55:I55"/>
    <mergeCell ref="J55:L55"/>
    <mergeCell ref="E56:I56"/>
    <mergeCell ref="J56:L56"/>
    <mergeCell ref="E63:I63"/>
    <mergeCell ref="J63:L63"/>
    <mergeCell ref="E64:I64"/>
    <mergeCell ref="J64:L64"/>
    <mergeCell ref="E65:I65"/>
    <mergeCell ref="J65:L65"/>
    <mergeCell ref="E60:I60"/>
    <mergeCell ref="J60:L60"/>
    <mergeCell ref="E61:I61"/>
    <mergeCell ref="J61:L61"/>
    <mergeCell ref="E62:I62"/>
    <mergeCell ref="J62:L62"/>
    <mergeCell ref="E69:I69"/>
    <mergeCell ref="J69:L69"/>
    <mergeCell ref="E70:I70"/>
    <mergeCell ref="J70:L70"/>
    <mergeCell ref="E71:I71"/>
    <mergeCell ref="J71:L71"/>
    <mergeCell ref="E66:I66"/>
    <mergeCell ref="J66:L66"/>
    <mergeCell ref="E67:I67"/>
    <mergeCell ref="J67:L67"/>
    <mergeCell ref="E68:I68"/>
    <mergeCell ref="J68:L68"/>
    <mergeCell ref="E75:I75"/>
    <mergeCell ref="J75:L75"/>
    <mergeCell ref="E76:I76"/>
    <mergeCell ref="J76:L76"/>
    <mergeCell ref="E77:I77"/>
    <mergeCell ref="J77:L77"/>
    <mergeCell ref="E72:I72"/>
    <mergeCell ref="J72:L72"/>
    <mergeCell ref="E73:I73"/>
    <mergeCell ref="J73:L73"/>
    <mergeCell ref="E74:I74"/>
    <mergeCell ref="J74:L74"/>
    <mergeCell ref="E81:I81"/>
    <mergeCell ref="J81:L81"/>
    <mergeCell ref="E82:I82"/>
    <mergeCell ref="J82:L82"/>
    <mergeCell ref="E83:I83"/>
    <mergeCell ref="J83:L83"/>
    <mergeCell ref="E78:I78"/>
    <mergeCell ref="J78:L78"/>
    <mergeCell ref="E79:I79"/>
    <mergeCell ref="J79:L79"/>
    <mergeCell ref="E80:I80"/>
    <mergeCell ref="J80:L80"/>
    <mergeCell ref="E87:I87"/>
    <mergeCell ref="J87:L87"/>
    <mergeCell ref="E88:I88"/>
    <mergeCell ref="J88:L88"/>
    <mergeCell ref="E89:I89"/>
    <mergeCell ref="J89:L89"/>
    <mergeCell ref="E84:I84"/>
    <mergeCell ref="J84:L84"/>
    <mergeCell ref="E85:I85"/>
    <mergeCell ref="J85:L85"/>
    <mergeCell ref="E86:I86"/>
    <mergeCell ref="J86:L86"/>
    <mergeCell ref="E96:I96"/>
    <mergeCell ref="J96:L96"/>
    <mergeCell ref="E93:I93"/>
    <mergeCell ref="J93:L93"/>
    <mergeCell ref="E94:I94"/>
    <mergeCell ref="J94:L94"/>
    <mergeCell ref="E95:I95"/>
    <mergeCell ref="J95:L95"/>
    <mergeCell ref="E90:I90"/>
    <mergeCell ref="J90:L90"/>
    <mergeCell ref="E91:I91"/>
    <mergeCell ref="J91:L91"/>
    <mergeCell ref="E92:I92"/>
    <mergeCell ref="J92:L92"/>
    <mergeCell ref="E97:I97"/>
    <mergeCell ref="J97:L97"/>
    <mergeCell ref="E98:I98"/>
    <mergeCell ref="J98:L98"/>
    <mergeCell ref="E99:I99"/>
    <mergeCell ref="J99:L99"/>
    <mergeCell ref="E100:I100"/>
    <mergeCell ref="J100:L100"/>
    <mergeCell ref="E101:I101"/>
    <mergeCell ref="J101:L101"/>
    <mergeCell ref="E102:I102"/>
    <mergeCell ref="J102:L102"/>
    <mergeCell ref="E103:I103"/>
    <mergeCell ref="J103:L103"/>
    <mergeCell ref="E104:I104"/>
    <mergeCell ref="J104:L104"/>
    <mergeCell ref="E105:I105"/>
    <mergeCell ref="J105:L105"/>
    <mergeCell ref="E106:I106"/>
    <mergeCell ref="J106:L106"/>
    <mergeCell ref="E107:I107"/>
    <mergeCell ref="J107:L107"/>
    <mergeCell ref="E108:I108"/>
    <mergeCell ref="J108:L108"/>
    <mergeCell ref="E109:I109"/>
    <mergeCell ref="J109:L109"/>
    <mergeCell ref="E110:I110"/>
    <mergeCell ref="J110:L110"/>
    <mergeCell ref="E111:I111"/>
    <mergeCell ref="J111:L111"/>
    <mergeCell ref="E112:I112"/>
    <mergeCell ref="J112:L112"/>
    <mergeCell ref="E113:I113"/>
    <mergeCell ref="J113:L113"/>
    <mergeCell ref="E114:I114"/>
    <mergeCell ref="J114:L114"/>
    <mergeCell ref="E115:I115"/>
    <mergeCell ref="J115:L115"/>
    <mergeCell ref="E116:I116"/>
    <mergeCell ref="J116:L116"/>
    <mergeCell ref="E117:I117"/>
    <mergeCell ref="J117:L117"/>
    <mergeCell ref="E118:I118"/>
    <mergeCell ref="J118:L118"/>
    <mergeCell ref="E119:I119"/>
    <mergeCell ref="J119:L119"/>
    <mergeCell ref="E120:I120"/>
    <mergeCell ref="J120:L120"/>
    <mergeCell ref="E121:I121"/>
    <mergeCell ref="J121:L121"/>
    <mergeCell ref="E122:I122"/>
    <mergeCell ref="J122:L122"/>
    <mergeCell ref="E123:I123"/>
    <mergeCell ref="J123:L123"/>
    <mergeCell ref="E124:I124"/>
    <mergeCell ref="J124:L124"/>
    <mergeCell ref="E125:I125"/>
    <mergeCell ref="J125:L125"/>
    <mergeCell ref="E126:I126"/>
    <mergeCell ref="J126:L126"/>
    <mergeCell ref="E127:I127"/>
    <mergeCell ref="J127:L127"/>
    <mergeCell ref="E128:I128"/>
    <mergeCell ref="J128:L128"/>
    <mergeCell ref="E129:I129"/>
    <mergeCell ref="J129:L129"/>
    <mergeCell ref="E130:I130"/>
    <mergeCell ref="J130:L130"/>
    <mergeCell ref="E131:I131"/>
    <mergeCell ref="J131:L131"/>
    <mergeCell ref="J132:L132"/>
    <mergeCell ref="E133:I133"/>
    <mergeCell ref="J133:L133"/>
    <mergeCell ref="E134:I134"/>
    <mergeCell ref="J134:L134"/>
    <mergeCell ref="E135:I135"/>
    <mergeCell ref="J135:L135"/>
    <mergeCell ref="E136:I136"/>
    <mergeCell ref="J136:L136"/>
    <mergeCell ref="E132:I132"/>
    <mergeCell ref="E147:I147"/>
    <mergeCell ref="J147:L147"/>
    <mergeCell ref="E142:I142"/>
    <mergeCell ref="J142:L142"/>
    <mergeCell ref="E143:I143"/>
    <mergeCell ref="J143:L143"/>
    <mergeCell ref="E144:I144"/>
    <mergeCell ref="J144:L144"/>
    <mergeCell ref="E145:I145"/>
    <mergeCell ref="J145:L145"/>
    <mergeCell ref="E146:I146"/>
    <mergeCell ref="J146:L146"/>
    <mergeCell ref="E137:I137"/>
    <mergeCell ref="J137:L137"/>
    <mergeCell ref="E138:I138"/>
    <mergeCell ref="J138:L138"/>
    <mergeCell ref="E139:I139"/>
    <mergeCell ref="J139:L139"/>
    <mergeCell ref="E140:I140"/>
    <mergeCell ref="J140:L140"/>
    <mergeCell ref="E141:I141"/>
    <mergeCell ref="J141:L141"/>
  </mergeCells>
  <phoneticPr fontId="6"/>
  <conditionalFormatting sqref="B2:N2">
    <cfRule type="expression" dxfId="3" priority="1">
      <formula>$Q$17="B"</formula>
    </cfRule>
    <cfRule type="expression" dxfId="2" priority="2">
      <formula>$Q$17="A"</formula>
    </cfRule>
  </conditionalFormatting>
  <dataValidations count="5">
    <dataValidation type="list" allowBlank="1" showInputMessage="1" showErrorMessage="1" sqref="J48:L147" xr:uid="{83E188AB-4F74-4A18-B979-8D0E67EA33FE}">
      <formula1>$Q$47:$Q$56</formula1>
    </dataValidation>
    <dataValidation type="list" allowBlank="1" showInputMessage="1" showErrorMessage="1" sqref="G12" xr:uid="{749AB772-0F82-44DD-9CC9-3483618E2C85}">
      <formula1>"1,2,3,4,5,6,7,8,9,10,11,12"</formula1>
    </dataValidation>
    <dataValidation type="list" allowBlank="1" showInputMessage="1" showErrorMessage="1" sqref="I12" xr:uid="{37A8E46F-8A4D-4A4C-B054-F16F3B8B93EA}">
      <formula1>"1,2,3,4,5,6,7,8,9,10,11,12,13,14,15,16,17,18,19,20,21,22,23,24,25,26,27,28,29,30,31"</formula1>
    </dataValidation>
    <dataValidation type="list" allowBlank="1" showInputMessage="1" showErrorMessage="1" sqref="E12" xr:uid="{426DA634-8313-4F5D-B562-38433E2FFD05}">
      <formula1>$Q$12</formula1>
    </dataValidation>
    <dataValidation type="list" allowBlank="1" showInputMessage="1" showErrorMessage="1" sqref="E13:F13" xr:uid="{04794C2B-814D-4CF0-A7B6-C1C4B46FB6F2}">
      <formula1>$Q$13:$R$13</formula1>
    </dataValidation>
  </dataValidations>
  <pageMargins left="0.39370078740157483" right="0.19685039370078741" top="0.39370078740157483" bottom="0.19685039370078741" header="0.31496062992125984" footer="0.31496062992125984"/>
  <pageSetup paperSize="9" scale="60"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ltText="留意事項を確認しました。">
                <anchor moveWithCells="1">
                  <from>
                    <xdr:col>13</xdr:col>
                    <xdr:colOff>736600</xdr:colOff>
                    <xdr:row>33</xdr:row>
                    <xdr:rowOff>50800</xdr:rowOff>
                  </from>
                  <to>
                    <xdr:col>13</xdr:col>
                    <xdr:colOff>2438400</xdr:colOff>
                    <xdr:row>35</xdr:row>
                    <xdr:rowOff>44450</xdr:rowOff>
                  </to>
                </anchor>
              </controlPr>
            </control>
          </mc:Choice>
        </mc:AlternateContent>
        <mc:AlternateContent xmlns:mc="http://schemas.openxmlformats.org/markup-compatibility/2006">
          <mc:Choice Requires="x14">
            <control shapeId="1028" r:id="rId5" name="Check Box 4">
              <controlPr locked="0" defaultSize="0" autoFill="0" autoLine="0" autoPict="0" altText="留意事項を確認しました。">
                <anchor moveWithCells="1">
                  <from>
                    <xdr:col>11</xdr:col>
                    <xdr:colOff>57150</xdr:colOff>
                    <xdr:row>35</xdr:row>
                    <xdr:rowOff>146050</xdr:rowOff>
                  </from>
                  <to>
                    <xdr:col>12</xdr:col>
                    <xdr:colOff>742950</xdr:colOff>
                    <xdr:row>37</xdr:row>
                    <xdr:rowOff>133350</xdr:rowOff>
                  </to>
                </anchor>
              </controlPr>
            </control>
          </mc:Choice>
        </mc:AlternateContent>
        <mc:AlternateContent xmlns:mc="http://schemas.openxmlformats.org/markup-compatibility/2006">
          <mc:Choice Requires="x14">
            <control shapeId="1029" r:id="rId6" name="Check Box 5">
              <controlPr locked="0" defaultSize="0" autoFill="0" autoLine="0" autoPict="0" altText="留意事項を確認しました。">
                <anchor moveWithCells="1">
                  <from>
                    <xdr:col>11</xdr:col>
                    <xdr:colOff>958850</xdr:colOff>
                    <xdr:row>38</xdr:row>
                    <xdr:rowOff>133350</xdr:rowOff>
                  </from>
                  <to>
                    <xdr:col>13</xdr:col>
                    <xdr:colOff>749300</xdr:colOff>
                    <xdr:row>40</xdr:row>
                    <xdr:rowOff>120650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4</xdr:col>
                    <xdr:colOff>50800</xdr:colOff>
                    <xdr:row>22</xdr:row>
                    <xdr:rowOff>95250</xdr:rowOff>
                  </from>
                  <to>
                    <xdr:col>8</xdr:col>
                    <xdr:colOff>82550</xdr:colOff>
                    <xdr:row>22</xdr:row>
                    <xdr:rowOff>336550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7</xdr:col>
                    <xdr:colOff>19050</xdr:colOff>
                    <xdr:row>22</xdr:row>
                    <xdr:rowOff>95250</xdr:rowOff>
                  </from>
                  <to>
                    <xdr:col>9</xdr:col>
                    <xdr:colOff>279400</xdr:colOff>
                    <xdr:row>22</xdr:row>
                    <xdr:rowOff>336550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C3C3B17-A533-499A-8444-FB6AB2B404E9}">
          <x14:formula1>
            <xm:f>県協会情報!$C$4:$C$50</xm:f>
          </x14:formula1>
          <xm:sqref>E17:H17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9BC82-4B5F-4E51-B45E-558943B82B77}">
  <sheetPr codeName="Sheet1"/>
  <dimension ref="B2:F52"/>
  <sheetViews>
    <sheetView topLeftCell="B1" workbookViewId="0">
      <pane ySplit="3" topLeftCell="A11" activePane="bottomLeft" state="frozen"/>
      <selection activeCell="H7" sqref="H7:H8"/>
      <selection pane="bottomLeft" activeCell="F16" sqref="F16"/>
    </sheetView>
  </sheetViews>
  <sheetFormatPr defaultRowHeight="11"/>
  <cols>
    <col min="1" max="1" width="1.5546875" customWidth="1"/>
    <col min="2" max="2" width="6" customWidth="1"/>
    <col min="3" max="3" width="20.21875" customWidth="1"/>
    <col min="4" max="4" width="10.5546875" customWidth="1"/>
    <col min="5" max="5" width="9.44140625" style="2" customWidth="1"/>
    <col min="6" max="6" width="87.5546875" customWidth="1"/>
  </cols>
  <sheetData>
    <row r="2" spans="2:6" ht="16.5">
      <c r="B2" s="39" t="s">
        <v>57</v>
      </c>
    </row>
    <row r="3" spans="2:6" ht="15" customHeight="1">
      <c r="B3" s="43" t="s">
        <v>50</v>
      </c>
      <c r="C3" s="43" t="s">
        <v>55</v>
      </c>
      <c r="D3" s="43" t="s">
        <v>125</v>
      </c>
      <c r="E3" s="43" t="s">
        <v>56</v>
      </c>
      <c r="F3" s="43" t="s">
        <v>106</v>
      </c>
    </row>
    <row r="4" spans="2:6" ht="15" customHeight="1">
      <c r="B4" s="15">
        <v>1</v>
      </c>
      <c r="C4" s="15" t="s">
        <v>58</v>
      </c>
      <c r="D4" s="15">
        <f>B4</f>
        <v>1</v>
      </c>
      <c r="E4" s="14" t="s">
        <v>15</v>
      </c>
      <c r="F4" s="15" t="s">
        <v>158</v>
      </c>
    </row>
    <row r="5" spans="2:6" ht="15" customHeight="1">
      <c r="B5" s="15">
        <v>2</v>
      </c>
      <c r="C5" s="15" t="s">
        <v>59</v>
      </c>
      <c r="D5" s="15">
        <f t="shared" ref="D5:D50" si="0">B5</f>
        <v>2</v>
      </c>
      <c r="E5" s="14" t="s">
        <v>15</v>
      </c>
      <c r="F5" s="15" t="s">
        <v>159</v>
      </c>
    </row>
    <row r="6" spans="2:6" ht="15" customHeight="1">
      <c r="B6" s="15">
        <v>3</v>
      </c>
      <c r="C6" s="15" t="s">
        <v>60</v>
      </c>
      <c r="D6" s="15">
        <f t="shared" si="0"/>
        <v>3</v>
      </c>
      <c r="E6" s="14" t="s">
        <v>15</v>
      </c>
      <c r="F6" s="15" t="s">
        <v>160</v>
      </c>
    </row>
    <row r="7" spans="2:6" ht="15" customHeight="1">
      <c r="B7" s="15">
        <v>4</v>
      </c>
      <c r="C7" s="15" t="s">
        <v>61</v>
      </c>
      <c r="D7" s="15">
        <f t="shared" si="0"/>
        <v>4</v>
      </c>
      <c r="E7" s="14" t="s">
        <v>15</v>
      </c>
      <c r="F7" s="15" t="s">
        <v>161</v>
      </c>
    </row>
    <row r="8" spans="2:6" ht="15" customHeight="1">
      <c r="B8" s="15">
        <v>5</v>
      </c>
      <c r="C8" s="15" t="s">
        <v>62</v>
      </c>
      <c r="D8" s="15">
        <f t="shared" si="0"/>
        <v>5</v>
      </c>
      <c r="E8" s="14" t="s">
        <v>15</v>
      </c>
      <c r="F8" s="15" t="s">
        <v>162</v>
      </c>
    </row>
    <row r="9" spans="2:6" ht="15" customHeight="1">
      <c r="B9" s="15">
        <v>6</v>
      </c>
      <c r="C9" s="15" t="s">
        <v>63</v>
      </c>
      <c r="D9" s="15">
        <f t="shared" si="0"/>
        <v>6</v>
      </c>
      <c r="E9" s="14" t="s">
        <v>15</v>
      </c>
      <c r="F9" s="15" t="s">
        <v>163</v>
      </c>
    </row>
    <row r="10" spans="2:6" ht="15" customHeight="1">
      <c r="B10" s="15">
        <v>7</v>
      </c>
      <c r="C10" s="15" t="s">
        <v>64</v>
      </c>
      <c r="D10" s="15">
        <f t="shared" si="0"/>
        <v>7</v>
      </c>
      <c r="E10" s="14" t="s">
        <v>13</v>
      </c>
      <c r="F10" s="15" t="s">
        <v>157</v>
      </c>
    </row>
    <row r="11" spans="2:6" ht="15" customHeight="1">
      <c r="B11" s="15">
        <v>8</v>
      </c>
      <c r="C11" s="15" t="s">
        <v>70</v>
      </c>
      <c r="D11" s="15">
        <f t="shared" si="0"/>
        <v>8</v>
      </c>
      <c r="E11" s="14" t="s">
        <v>13</v>
      </c>
      <c r="F11" s="15" t="s">
        <v>107</v>
      </c>
    </row>
    <row r="12" spans="2:6" ht="15" customHeight="1">
      <c r="B12" s="15">
        <v>9</v>
      </c>
      <c r="C12" s="15" t="s">
        <v>65</v>
      </c>
      <c r="D12" s="15">
        <f t="shared" si="0"/>
        <v>9</v>
      </c>
      <c r="E12" s="14" t="s">
        <v>13</v>
      </c>
      <c r="F12" s="15" t="s">
        <v>107</v>
      </c>
    </row>
    <row r="13" spans="2:6" ht="15" customHeight="1">
      <c r="B13" s="15">
        <v>10</v>
      </c>
      <c r="C13" s="15" t="s">
        <v>66</v>
      </c>
      <c r="D13" s="15">
        <f t="shared" si="0"/>
        <v>10</v>
      </c>
      <c r="E13" s="14" t="s">
        <v>15</v>
      </c>
      <c r="F13" s="15" t="s">
        <v>164</v>
      </c>
    </row>
    <row r="14" spans="2:6" ht="15" customHeight="1">
      <c r="B14" s="15">
        <v>11</v>
      </c>
      <c r="C14" s="15" t="s">
        <v>67</v>
      </c>
      <c r="D14" s="15">
        <f t="shared" si="0"/>
        <v>11</v>
      </c>
      <c r="E14" s="14" t="s">
        <v>15</v>
      </c>
      <c r="F14" s="15" t="s">
        <v>165</v>
      </c>
    </row>
    <row r="15" spans="2:6" ht="15" customHeight="1">
      <c r="B15" s="15">
        <v>12</v>
      </c>
      <c r="C15" s="15" t="s">
        <v>68</v>
      </c>
      <c r="D15" s="15">
        <f t="shared" si="0"/>
        <v>12</v>
      </c>
      <c r="E15" s="14" t="s">
        <v>15</v>
      </c>
      <c r="F15" s="15" t="s">
        <v>200</v>
      </c>
    </row>
    <row r="16" spans="2:6" ht="15" customHeight="1">
      <c r="B16" s="15">
        <v>13</v>
      </c>
      <c r="C16" s="15" t="s">
        <v>69</v>
      </c>
      <c r="D16" s="15">
        <f t="shared" si="0"/>
        <v>13</v>
      </c>
      <c r="E16" s="14" t="s">
        <v>15</v>
      </c>
      <c r="F16" s="15" t="s">
        <v>166</v>
      </c>
    </row>
    <row r="17" spans="2:6" ht="15" customHeight="1">
      <c r="B17" s="15">
        <v>14</v>
      </c>
      <c r="C17" s="15" t="s">
        <v>71</v>
      </c>
      <c r="D17" s="15">
        <f t="shared" si="0"/>
        <v>14</v>
      </c>
      <c r="E17" s="14" t="s">
        <v>15</v>
      </c>
      <c r="F17" s="15" t="s">
        <v>167</v>
      </c>
    </row>
    <row r="18" spans="2:6" ht="15" customHeight="1">
      <c r="B18" s="15">
        <v>15</v>
      </c>
      <c r="C18" s="15" t="s">
        <v>72</v>
      </c>
      <c r="D18" s="15">
        <f t="shared" si="0"/>
        <v>15</v>
      </c>
      <c r="E18" s="14" t="s">
        <v>156</v>
      </c>
      <c r="F18" s="15" t="s">
        <v>107</v>
      </c>
    </row>
    <row r="19" spans="2:6" ht="15" customHeight="1">
      <c r="B19" s="15">
        <v>16</v>
      </c>
      <c r="C19" s="15" t="s">
        <v>76</v>
      </c>
      <c r="D19" s="15">
        <f t="shared" si="0"/>
        <v>16</v>
      </c>
      <c r="E19" s="14" t="s">
        <v>13</v>
      </c>
      <c r="F19" s="15" t="s">
        <v>107</v>
      </c>
    </row>
    <row r="20" spans="2:6" ht="15" customHeight="1">
      <c r="B20" s="15">
        <v>17</v>
      </c>
      <c r="C20" s="15" t="s">
        <v>77</v>
      </c>
      <c r="D20" s="15">
        <f t="shared" si="0"/>
        <v>17</v>
      </c>
      <c r="E20" s="14" t="s">
        <v>13</v>
      </c>
      <c r="F20" s="15" t="s">
        <v>107</v>
      </c>
    </row>
    <row r="21" spans="2:6" ht="15" customHeight="1">
      <c r="B21" s="15">
        <v>18</v>
      </c>
      <c r="C21" s="15" t="s">
        <v>79</v>
      </c>
      <c r="D21" s="15">
        <f t="shared" si="0"/>
        <v>18</v>
      </c>
      <c r="E21" s="14" t="s">
        <v>15</v>
      </c>
      <c r="F21" s="15" t="s">
        <v>168</v>
      </c>
    </row>
    <row r="22" spans="2:6" ht="15" customHeight="1">
      <c r="B22" s="15">
        <v>19</v>
      </c>
      <c r="C22" s="15" t="s">
        <v>73</v>
      </c>
      <c r="D22" s="15">
        <f t="shared" si="0"/>
        <v>19</v>
      </c>
      <c r="E22" s="14" t="s">
        <v>15</v>
      </c>
      <c r="F22" s="15" t="s">
        <v>169</v>
      </c>
    </row>
    <row r="23" spans="2:6" ht="15" customHeight="1">
      <c r="B23" s="15">
        <v>20</v>
      </c>
      <c r="C23" s="15" t="s">
        <v>74</v>
      </c>
      <c r="D23" s="15">
        <f t="shared" si="0"/>
        <v>20</v>
      </c>
      <c r="E23" s="14" t="s">
        <v>15</v>
      </c>
      <c r="F23" s="15" t="s">
        <v>170</v>
      </c>
    </row>
    <row r="24" spans="2:6" ht="15" customHeight="1">
      <c r="B24" s="15">
        <v>21</v>
      </c>
      <c r="C24" s="15" t="s">
        <v>75</v>
      </c>
      <c r="D24" s="15">
        <f t="shared" si="0"/>
        <v>21</v>
      </c>
      <c r="E24" s="14" t="s">
        <v>13</v>
      </c>
      <c r="F24" s="15" t="s">
        <v>107</v>
      </c>
    </row>
    <row r="25" spans="2:6" ht="15" customHeight="1">
      <c r="B25" s="15">
        <v>22</v>
      </c>
      <c r="C25" s="15" t="s">
        <v>78</v>
      </c>
      <c r="D25" s="15">
        <f t="shared" si="0"/>
        <v>22</v>
      </c>
      <c r="E25" s="14" t="s">
        <v>15</v>
      </c>
      <c r="F25" s="15" t="s">
        <v>171</v>
      </c>
    </row>
    <row r="26" spans="2:6" ht="15" customHeight="1">
      <c r="B26" s="15">
        <v>23</v>
      </c>
      <c r="C26" s="15" t="s">
        <v>80</v>
      </c>
      <c r="D26" s="15">
        <f t="shared" si="0"/>
        <v>23</v>
      </c>
      <c r="E26" s="14" t="s">
        <v>15</v>
      </c>
      <c r="F26" s="15" t="s">
        <v>172</v>
      </c>
    </row>
    <row r="27" spans="2:6" ht="15" customHeight="1">
      <c r="B27" s="15">
        <v>24</v>
      </c>
      <c r="C27" s="15" t="s">
        <v>81</v>
      </c>
      <c r="D27" s="15">
        <f t="shared" si="0"/>
        <v>24</v>
      </c>
      <c r="E27" s="14" t="s">
        <v>15</v>
      </c>
      <c r="F27" s="15" t="s">
        <v>173</v>
      </c>
    </row>
    <row r="28" spans="2:6" ht="15" customHeight="1">
      <c r="B28" s="15">
        <v>25</v>
      </c>
      <c r="C28" s="15" t="s">
        <v>82</v>
      </c>
      <c r="D28" s="15">
        <f t="shared" si="0"/>
        <v>25</v>
      </c>
      <c r="E28" s="14" t="s">
        <v>13</v>
      </c>
      <c r="F28" s="15" t="s">
        <v>107</v>
      </c>
    </row>
    <row r="29" spans="2:6" ht="15" customHeight="1">
      <c r="B29" s="15">
        <v>26</v>
      </c>
      <c r="C29" s="15" t="s">
        <v>83</v>
      </c>
      <c r="D29" s="15">
        <f t="shared" si="0"/>
        <v>26</v>
      </c>
      <c r="E29" s="14" t="s">
        <v>13</v>
      </c>
      <c r="F29" s="15" t="s">
        <v>107</v>
      </c>
    </row>
    <row r="30" spans="2:6" ht="15" customHeight="1">
      <c r="B30" s="15">
        <v>27</v>
      </c>
      <c r="C30" s="15" t="s">
        <v>84</v>
      </c>
      <c r="D30" s="15">
        <f t="shared" si="0"/>
        <v>27</v>
      </c>
      <c r="E30" s="14" t="s">
        <v>15</v>
      </c>
      <c r="F30" s="15" t="s">
        <v>174</v>
      </c>
    </row>
    <row r="31" spans="2:6" ht="15" customHeight="1">
      <c r="B31" s="15">
        <v>28</v>
      </c>
      <c r="C31" s="15" t="s">
        <v>85</v>
      </c>
      <c r="D31" s="15">
        <f t="shared" si="0"/>
        <v>28</v>
      </c>
      <c r="E31" s="14" t="s">
        <v>13</v>
      </c>
      <c r="F31" s="15" t="s">
        <v>107</v>
      </c>
    </row>
    <row r="32" spans="2:6" ht="15" customHeight="1">
      <c r="B32" s="15">
        <v>29</v>
      </c>
      <c r="C32" s="15" t="s">
        <v>86</v>
      </c>
      <c r="D32" s="15">
        <f t="shared" si="0"/>
        <v>29</v>
      </c>
      <c r="E32" s="14" t="s">
        <v>13</v>
      </c>
      <c r="F32" s="15" t="s">
        <v>107</v>
      </c>
    </row>
    <row r="33" spans="2:6" ht="15" customHeight="1">
      <c r="B33" s="15">
        <v>30</v>
      </c>
      <c r="C33" s="15" t="s">
        <v>87</v>
      </c>
      <c r="D33" s="15">
        <f t="shared" si="0"/>
        <v>30</v>
      </c>
      <c r="E33" s="14" t="s">
        <v>13</v>
      </c>
      <c r="F33" s="15" t="s">
        <v>107</v>
      </c>
    </row>
    <row r="34" spans="2:6" ht="15" customHeight="1">
      <c r="B34" s="15">
        <v>31</v>
      </c>
      <c r="C34" s="15" t="s">
        <v>88</v>
      </c>
      <c r="D34" s="15">
        <f t="shared" si="0"/>
        <v>31</v>
      </c>
      <c r="E34" s="14" t="s">
        <v>15</v>
      </c>
      <c r="F34" s="15" t="s">
        <v>175</v>
      </c>
    </row>
    <row r="35" spans="2:6" ht="15" customHeight="1">
      <c r="B35" s="15">
        <v>32</v>
      </c>
      <c r="C35" s="15" t="s">
        <v>89</v>
      </c>
      <c r="D35" s="15">
        <f t="shared" si="0"/>
        <v>32</v>
      </c>
      <c r="E35" s="14" t="s">
        <v>13</v>
      </c>
      <c r="F35" s="15" t="s">
        <v>107</v>
      </c>
    </row>
    <row r="36" spans="2:6" ht="15" customHeight="1">
      <c r="B36" s="15">
        <v>33</v>
      </c>
      <c r="C36" s="15" t="s">
        <v>90</v>
      </c>
      <c r="D36" s="15">
        <f t="shared" si="0"/>
        <v>33</v>
      </c>
      <c r="E36" s="14" t="s">
        <v>15</v>
      </c>
      <c r="F36" s="15" t="s">
        <v>176</v>
      </c>
    </row>
    <row r="37" spans="2:6" ht="15" customHeight="1">
      <c r="B37" s="15">
        <v>34</v>
      </c>
      <c r="C37" s="15" t="s">
        <v>91</v>
      </c>
      <c r="D37" s="15">
        <f t="shared" si="0"/>
        <v>34</v>
      </c>
      <c r="E37" s="14" t="s">
        <v>15</v>
      </c>
      <c r="F37" s="15" t="s">
        <v>177</v>
      </c>
    </row>
    <row r="38" spans="2:6" ht="15" customHeight="1">
      <c r="B38" s="15">
        <v>35</v>
      </c>
      <c r="C38" s="15" t="s">
        <v>92</v>
      </c>
      <c r="D38" s="15">
        <f t="shared" si="0"/>
        <v>35</v>
      </c>
      <c r="E38" s="14" t="s">
        <v>15</v>
      </c>
      <c r="F38" s="15" t="s">
        <v>178</v>
      </c>
    </row>
    <row r="39" spans="2:6" ht="15" customHeight="1">
      <c r="B39" s="15">
        <v>36</v>
      </c>
      <c r="C39" s="15" t="s">
        <v>93</v>
      </c>
      <c r="D39" s="15">
        <f t="shared" si="0"/>
        <v>36</v>
      </c>
      <c r="E39" s="14" t="s">
        <v>13</v>
      </c>
      <c r="F39" s="15" t="s">
        <v>107</v>
      </c>
    </row>
    <row r="40" spans="2:6" ht="15" customHeight="1">
      <c r="B40" s="15">
        <v>37</v>
      </c>
      <c r="C40" s="15" t="s">
        <v>94</v>
      </c>
      <c r="D40" s="15">
        <f t="shared" si="0"/>
        <v>37</v>
      </c>
      <c r="E40" s="14" t="s">
        <v>105</v>
      </c>
      <c r="F40" s="15" t="s">
        <v>179</v>
      </c>
    </row>
    <row r="41" spans="2:6" ht="15" customHeight="1">
      <c r="B41" s="15">
        <v>38</v>
      </c>
      <c r="C41" s="15" t="s">
        <v>95</v>
      </c>
      <c r="D41" s="15">
        <f t="shared" si="0"/>
        <v>38</v>
      </c>
      <c r="E41" s="14" t="s">
        <v>15</v>
      </c>
      <c r="F41" s="15" t="s">
        <v>180</v>
      </c>
    </row>
    <row r="42" spans="2:6" ht="15" customHeight="1">
      <c r="B42" s="15">
        <v>39</v>
      </c>
      <c r="C42" s="15" t="s">
        <v>96</v>
      </c>
      <c r="D42" s="15">
        <f t="shared" si="0"/>
        <v>39</v>
      </c>
      <c r="E42" s="14" t="s">
        <v>15</v>
      </c>
      <c r="F42" s="15" t="s">
        <v>181</v>
      </c>
    </row>
    <row r="43" spans="2:6" ht="15" customHeight="1">
      <c r="B43" s="15">
        <v>40</v>
      </c>
      <c r="C43" s="15" t="s">
        <v>97</v>
      </c>
      <c r="D43" s="15">
        <f t="shared" si="0"/>
        <v>40</v>
      </c>
      <c r="E43" s="14" t="s">
        <v>15</v>
      </c>
      <c r="F43" s="15" t="s">
        <v>198</v>
      </c>
    </row>
    <row r="44" spans="2:6" ht="15" customHeight="1">
      <c r="B44" s="15">
        <v>41</v>
      </c>
      <c r="C44" s="15" t="s">
        <v>98</v>
      </c>
      <c r="D44" s="15">
        <f t="shared" si="0"/>
        <v>41</v>
      </c>
      <c r="E44" s="14" t="s">
        <v>15</v>
      </c>
      <c r="F44" s="15" t="s">
        <v>197</v>
      </c>
    </row>
    <row r="45" spans="2:6" ht="15" customHeight="1">
      <c r="B45" s="15">
        <v>42</v>
      </c>
      <c r="C45" s="15" t="s">
        <v>99</v>
      </c>
      <c r="D45" s="15">
        <f t="shared" si="0"/>
        <v>42</v>
      </c>
      <c r="E45" s="14" t="s">
        <v>13</v>
      </c>
      <c r="F45" s="15" t="s">
        <v>107</v>
      </c>
    </row>
    <row r="46" spans="2:6" ht="15" customHeight="1">
      <c r="B46" s="15">
        <v>43</v>
      </c>
      <c r="C46" s="15" t="s">
        <v>100</v>
      </c>
      <c r="D46" s="15">
        <f t="shared" si="0"/>
        <v>43</v>
      </c>
      <c r="E46" s="14" t="s">
        <v>15</v>
      </c>
      <c r="F46" s="15" t="s">
        <v>182</v>
      </c>
    </row>
    <row r="47" spans="2:6" ht="15" customHeight="1">
      <c r="B47" s="15">
        <v>44</v>
      </c>
      <c r="C47" s="15" t="s">
        <v>101</v>
      </c>
      <c r="D47" s="15">
        <f t="shared" si="0"/>
        <v>44</v>
      </c>
      <c r="E47" s="14" t="s">
        <v>15</v>
      </c>
      <c r="F47" s="15" t="s">
        <v>183</v>
      </c>
    </row>
    <row r="48" spans="2:6" ht="15" customHeight="1">
      <c r="B48" s="15">
        <v>45</v>
      </c>
      <c r="C48" s="15" t="s">
        <v>102</v>
      </c>
      <c r="D48" s="15">
        <f t="shared" si="0"/>
        <v>45</v>
      </c>
      <c r="E48" s="14" t="s">
        <v>15</v>
      </c>
      <c r="F48" s="15" t="s">
        <v>184</v>
      </c>
    </row>
    <row r="49" spans="2:6" ht="15" customHeight="1">
      <c r="B49" s="15">
        <v>46</v>
      </c>
      <c r="C49" s="15" t="s">
        <v>103</v>
      </c>
      <c r="D49" s="15">
        <f t="shared" si="0"/>
        <v>46</v>
      </c>
      <c r="E49" s="14" t="s">
        <v>15</v>
      </c>
      <c r="F49" s="15" t="s">
        <v>185</v>
      </c>
    </row>
    <row r="50" spans="2:6" ht="15" customHeight="1">
      <c r="B50" s="15">
        <v>47</v>
      </c>
      <c r="C50" s="15" t="s">
        <v>104</v>
      </c>
      <c r="D50" s="15">
        <f t="shared" si="0"/>
        <v>47</v>
      </c>
      <c r="E50" s="14" t="s">
        <v>15</v>
      </c>
      <c r="F50" s="15" t="s">
        <v>199</v>
      </c>
    </row>
    <row r="51" spans="2:6" ht="15" customHeight="1">
      <c r="C51" s="44" t="s">
        <v>13</v>
      </c>
      <c r="D51" s="44"/>
      <c r="E51" s="14">
        <f>COUNTIF(E$4:E$50,"A")</f>
        <v>15</v>
      </c>
    </row>
    <row r="52" spans="2:6" ht="15" customHeight="1">
      <c r="C52" s="44" t="s">
        <v>15</v>
      </c>
      <c r="D52" s="44"/>
      <c r="E52" s="14">
        <f>COUNTIF(E$4:E$50,"B")</f>
        <v>32</v>
      </c>
    </row>
  </sheetData>
  <autoFilter ref="B3:F52" xr:uid="{7CFF3DB2-CB26-4097-9EA6-D60755777D51}"/>
  <phoneticPr fontId="3"/>
  <conditionalFormatting sqref="B4:F50">
    <cfRule type="expression" dxfId="1" priority="1">
      <formula>$E4="B"</formula>
    </cfRule>
    <cfRule type="expression" dxfId="0" priority="2">
      <formula>$E4="A"</formula>
    </cfRule>
  </conditionalFormatting>
  <dataValidations count="1">
    <dataValidation type="list" allowBlank="1" showInputMessage="1" showErrorMessage="1" sqref="E4:E50" xr:uid="{1149B785-8F49-4E67-BD97-D6F623A8231B}">
      <formula1>"A,B"</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494D1-B0BB-4ED9-9243-4FD426957904}">
  <sheetPr codeName="Sheet2"/>
  <dimension ref="B2:E14"/>
  <sheetViews>
    <sheetView workbookViewId="0">
      <selection activeCell="H7" sqref="H7:H8"/>
    </sheetView>
  </sheetViews>
  <sheetFormatPr defaultRowHeight="15" customHeight="1"/>
  <cols>
    <col min="1" max="1" width="4.6640625" customWidth="1"/>
    <col min="2" max="2" width="7.109375" customWidth="1"/>
    <col min="3" max="3" width="12.6640625" customWidth="1"/>
    <col min="4" max="4" width="79" customWidth="1"/>
    <col min="5" max="5" width="36.44140625" customWidth="1"/>
  </cols>
  <sheetData>
    <row r="2" spans="2:5" ht="21.5" customHeight="1">
      <c r="B2" s="39" t="s">
        <v>49</v>
      </c>
    </row>
    <row r="3" spans="2:5" ht="15" customHeight="1">
      <c r="B3" s="42" t="s">
        <v>50</v>
      </c>
      <c r="C3" s="42" t="s">
        <v>51</v>
      </c>
      <c r="D3" s="42" t="s">
        <v>52</v>
      </c>
      <c r="E3" s="42" t="s">
        <v>53</v>
      </c>
    </row>
    <row r="4" spans="2:5" ht="32" customHeight="1">
      <c r="B4" s="15">
        <v>1</v>
      </c>
      <c r="C4" s="40">
        <v>44599</v>
      </c>
      <c r="D4" s="41" t="s">
        <v>54</v>
      </c>
      <c r="E4" s="15"/>
    </row>
    <row r="5" spans="2:5" ht="21" customHeight="1">
      <c r="B5" s="15">
        <v>2</v>
      </c>
      <c r="C5" s="40">
        <v>44602</v>
      </c>
      <c r="D5" s="41" t="s">
        <v>109</v>
      </c>
      <c r="E5" s="15" t="s">
        <v>108</v>
      </c>
    </row>
    <row r="6" spans="2:5" ht="15" customHeight="1">
      <c r="B6" s="15">
        <v>3</v>
      </c>
      <c r="C6" s="40" t="s">
        <v>112</v>
      </c>
      <c r="D6" s="41" t="s">
        <v>111</v>
      </c>
      <c r="E6" s="15"/>
    </row>
    <row r="7" spans="2:5" ht="15" customHeight="1">
      <c r="B7" s="15">
        <v>4</v>
      </c>
      <c r="C7" s="40" t="s">
        <v>112</v>
      </c>
      <c r="D7" s="41" t="s">
        <v>123</v>
      </c>
      <c r="E7" s="15" t="s">
        <v>118</v>
      </c>
    </row>
    <row r="8" spans="2:5" ht="15" customHeight="1">
      <c r="B8" s="15">
        <v>5</v>
      </c>
      <c r="C8" s="40" t="s">
        <v>112</v>
      </c>
      <c r="D8" s="41" t="s">
        <v>119</v>
      </c>
      <c r="E8" s="15"/>
    </row>
    <row r="9" spans="2:5" ht="15" customHeight="1">
      <c r="B9" s="15">
        <v>6</v>
      </c>
      <c r="C9" s="40">
        <v>44603</v>
      </c>
      <c r="D9" s="41" t="s">
        <v>130</v>
      </c>
      <c r="E9" s="15"/>
    </row>
    <row r="10" spans="2:5" ht="15" customHeight="1">
      <c r="B10" s="15">
        <v>7</v>
      </c>
      <c r="C10" s="40">
        <v>44604</v>
      </c>
      <c r="D10" s="41" t="s">
        <v>139</v>
      </c>
      <c r="E10" s="15"/>
    </row>
    <row r="11" spans="2:5" ht="15" customHeight="1">
      <c r="B11" s="15">
        <v>8</v>
      </c>
      <c r="C11" s="40">
        <v>44628</v>
      </c>
      <c r="D11" s="41" t="s">
        <v>144</v>
      </c>
      <c r="E11" s="15"/>
    </row>
    <row r="12" spans="2:5" ht="15" customHeight="1">
      <c r="B12" s="15">
        <v>9</v>
      </c>
      <c r="C12" s="40">
        <v>44629</v>
      </c>
      <c r="D12" s="41" t="s">
        <v>146</v>
      </c>
      <c r="E12" s="15"/>
    </row>
    <row r="13" spans="2:5" ht="15" customHeight="1">
      <c r="B13" s="15">
        <v>10</v>
      </c>
      <c r="C13" s="40">
        <v>44630</v>
      </c>
      <c r="D13" s="41" t="s">
        <v>186</v>
      </c>
      <c r="E13" s="15"/>
    </row>
    <row r="14" spans="2:5" ht="15" customHeight="1">
      <c r="B14" s="15">
        <v>11</v>
      </c>
      <c r="C14" s="16"/>
      <c r="D14" s="41"/>
      <c r="E14" s="15"/>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受講申込書</vt:lpstr>
      <vt:lpstr>県協会情報</vt:lpstr>
      <vt:lpstr>改訂履歴</vt:lpstr>
      <vt:lpstr>受講申込書!Print_Area</vt:lpstr>
      <vt:lpstr>受講申込書!Print_Titles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ozawa</dc:creator>
  <cp:lastModifiedBy>ozawa</cp:lastModifiedBy>
  <cp:lastPrinted>2022-03-14T08:19:58Z</cp:lastPrinted>
  <dcterms:created xsi:type="dcterms:W3CDTF">2022-02-05T07:58:21Z</dcterms:created>
  <dcterms:modified xsi:type="dcterms:W3CDTF">2022-04-05T22:52:55Z</dcterms:modified>
</cp:coreProperties>
</file>